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825" yWindow="930" windowWidth="19320" windowHeight="12120"/>
  </bookViews>
  <sheets>
    <sheet name="BwMatrix" sheetId="1" r:id="rId1"/>
    <sheet name="Gewichtung" sheetId="2" r:id="rId2"/>
  </sheets>
  <calcPr calcId="145621"/>
</workbook>
</file>

<file path=xl/calcChain.xml><?xml version="1.0" encoding="utf-8"?>
<calcChain xmlns="http://schemas.openxmlformats.org/spreadsheetml/2006/main">
  <c r="B10" i="1" l="1"/>
  <c r="F6" i="2"/>
  <c r="G6" i="2" s="1"/>
  <c r="G33" i="2" s="1"/>
  <c r="H35" i="2" l="1"/>
  <c r="H34" i="2"/>
  <c r="H33" i="2"/>
  <c r="S24" i="1" s="1"/>
  <c r="F5" i="2" l="1"/>
  <c r="D13" i="1"/>
  <c r="F18" i="1"/>
  <c r="A11" i="2"/>
  <c r="A33" i="2"/>
  <c r="G5" i="2" l="1"/>
  <c r="G11" i="2" s="1"/>
  <c r="B23" i="1"/>
  <c r="F21" i="1"/>
  <c r="F20" i="1"/>
  <c r="F17" i="1"/>
  <c r="F16" i="1"/>
  <c r="F15" i="1"/>
  <c r="D19" i="1"/>
  <c r="D14" i="1"/>
  <c r="B12" i="1"/>
  <c r="B8" i="1"/>
  <c r="C23" i="1"/>
  <c r="C12" i="1"/>
  <c r="C10" i="1"/>
  <c r="Q10" i="1" s="1"/>
  <c r="P11" i="1" s="1"/>
  <c r="C8" i="1"/>
  <c r="Q8" i="1" s="1"/>
  <c r="E7" i="2"/>
  <c r="C25" i="1" s="1"/>
  <c r="S23" i="1" l="1"/>
  <c r="I24" i="1"/>
  <c r="I23" i="1" s="1"/>
  <c r="P9" i="1"/>
  <c r="G21" i="2"/>
  <c r="H21" i="2" s="1"/>
  <c r="G24" i="2"/>
  <c r="M24" i="1"/>
  <c r="M23" i="1" s="1"/>
  <c r="Q24" i="1"/>
  <c r="Q23" i="1" s="1"/>
  <c r="K24" i="1"/>
  <c r="K23" i="1" s="1"/>
  <c r="O24" i="1"/>
  <c r="K8" i="1"/>
  <c r="O8" i="1"/>
  <c r="S8" i="1"/>
  <c r="R9" i="1" s="1"/>
  <c r="K10" i="1"/>
  <c r="J11" i="1" s="1"/>
  <c r="O10" i="1"/>
  <c r="N11" i="1" s="1"/>
  <c r="S10" i="1"/>
  <c r="R11" i="1" s="1"/>
  <c r="I8" i="1"/>
  <c r="M8" i="1"/>
  <c r="I10" i="1"/>
  <c r="H11" i="1" s="1"/>
  <c r="M10" i="1"/>
  <c r="L11" i="1" s="1"/>
  <c r="G15" i="2"/>
  <c r="G27" i="2"/>
  <c r="H27" i="2" s="1"/>
  <c r="G18" i="2"/>
  <c r="G30" i="2"/>
  <c r="L9" i="1" l="1"/>
  <c r="J9" i="1"/>
  <c r="H9" i="1"/>
  <c r="N9" i="1"/>
  <c r="O23" i="1"/>
  <c r="H23" i="2"/>
  <c r="Q17" i="1" s="1"/>
  <c r="H22" i="2"/>
  <c r="I17" i="1" s="1"/>
  <c r="H26" i="2"/>
  <c r="H25" i="2"/>
  <c r="H24" i="2"/>
  <c r="S17" i="1"/>
  <c r="H13" i="2"/>
  <c r="H11" i="2"/>
  <c r="H12" i="2"/>
  <c r="H14" i="2"/>
  <c r="H29" i="2"/>
  <c r="H28" i="2"/>
  <c r="H31" i="2"/>
  <c r="H30" i="2"/>
  <c r="H32" i="2"/>
  <c r="H20" i="2"/>
  <c r="H19" i="2"/>
  <c r="H18" i="2"/>
  <c r="H16" i="2"/>
  <c r="H15" i="2"/>
  <c r="H17" i="2"/>
  <c r="O13" i="1" l="1"/>
  <c r="G20" i="1"/>
  <c r="K17" i="1"/>
  <c r="G21" i="1"/>
  <c r="M17" i="1"/>
  <c r="G16" i="1"/>
  <c r="G17" i="1"/>
  <c r="O17" i="1"/>
  <c r="Q13" i="1"/>
  <c r="E19" i="1"/>
  <c r="E14" i="1"/>
  <c r="G15" i="1"/>
  <c r="S13" i="1"/>
  <c r="E13" i="1"/>
  <c r="G18" i="1"/>
  <c r="Q18" i="1"/>
  <c r="M18" i="1"/>
  <c r="I18" i="1"/>
  <c r="S18" i="1"/>
  <c r="O18" i="1"/>
  <c r="K18" i="1"/>
  <c r="S15" i="1"/>
  <c r="O15" i="1"/>
  <c r="Q15" i="1"/>
  <c r="Q16" i="1"/>
  <c r="S16" i="1"/>
  <c r="O16" i="1"/>
  <c r="Q21" i="1"/>
  <c r="S21" i="1"/>
  <c r="O21" i="1"/>
  <c r="S20" i="1"/>
  <c r="O20" i="1"/>
  <c r="Q20" i="1"/>
  <c r="M16" i="1"/>
  <c r="I16" i="1"/>
  <c r="K16" i="1"/>
  <c r="M15" i="1"/>
  <c r="I15" i="1"/>
  <c r="K15" i="1"/>
  <c r="M21" i="1"/>
  <c r="K21" i="1"/>
  <c r="I21" i="1"/>
  <c r="M20" i="1"/>
  <c r="K20" i="1"/>
  <c r="I20" i="1"/>
  <c r="K13" i="1"/>
  <c r="M13" i="1"/>
  <c r="I13" i="1"/>
  <c r="H12" i="1" l="1"/>
  <c r="N12" i="1"/>
  <c r="P12" i="1"/>
  <c r="M12" i="1"/>
  <c r="M25" i="1" s="1"/>
  <c r="L12" i="1"/>
  <c r="O12" i="1"/>
  <c r="O25" i="1" s="1"/>
  <c r="Q12" i="1"/>
  <c r="Q25" i="1" s="1"/>
  <c r="I12" i="1"/>
  <c r="I25" i="1" s="1"/>
  <c r="K12" i="1"/>
  <c r="K25" i="1" s="1"/>
  <c r="J12" i="1"/>
  <c r="R12" i="1"/>
  <c r="S12" i="1"/>
  <c r="S25" i="1" s="1"/>
  <c r="I14" i="1"/>
  <c r="M14" i="1"/>
  <c r="K14" i="1"/>
  <c r="Q14" i="1"/>
  <c r="O14" i="1"/>
  <c r="S14" i="1"/>
  <c r="I19" i="1"/>
  <c r="M19" i="1"/>
  <c r="Q19" i="1"/>
  <c r="O19" i="1"/>
  <c r="S19" i="1"/>
  <c r="K19" i="1"/>
  <c r="M26" i="1" l="1"/>
  <c r="Q26" i="1"/>
  <c r="O26" i="1"/>
  <c r="I26" i="1"/>
  <c r="K26" i="1"/>
  <c r="S26" i="1"/>
</calcChain>
</file>

<file path=xl/comments1.xml><?xml version="1.0" encoding="utf-8"?>
<comments xmlns="http://schemas.openxmlformats.org/spreadsheetml/2006/main">
  <authors>
    <author>RR</author>
    <author>dep12716</author>
  </authors>
  <commentList>
    <comment ref="B5" authorId="0">
      <text>
        <r>
          <rPr>
            <b/>
            <sz val="12"/>
            <color indexed="81"/>
            <rFont val="Tahoma"/>
            <family val="2"/>
          </rPr>
          <t>RR:</t>
        </r>
        <r>
          <rPr>
            <sz val="12"/>
            <color indexed="81"/>
            <rFont val="Tahoma"/>
            <family val="2"/>
          </rPr>
          <t xml:space="preserve">
Wenn der Bietername leer ist, dann wird das Angebot nicht gewertet</t>
        </r>
      </text>
    </comment>
    <comment ref="B8" authorId="1">
      <text>
        <r>
          <rPr>
            <sz val="12"/>
            <color indexed="81"/>
            <rFont val="Tahoma"/>
            <family val="2"/>
          </rPr>
          <t>Preis, einschließlich notwendiger Zubehörteile einschl. Montage bzw. Installation</t>
        </r>
      </text>
    </comment>
    <comment ref="C12" authorId="1">
      <text>
        <r>
          <rPr>
            <b/>
            <sz val="8"/>
            <color indexed="81"/>
            <rFont val="Tahoma"/>
            <family val="2"/>
          </rPr>
          <t>dep12716:</t>
        </r>
        <r>
          <rPr>
            <sz val="8"/>
            <color indexed="81"/>
            <rFont val="Tahoma"/>
            <family val="2"/>
          </rPr>
          <t xml:space="preserve">
</t>
        </r>
        <r>
          <rPr>
            <sz val="12"/>
            <color indexed="81"/>
            <rFont val="Tahoma"/>
            <family val="2"/>
          </rPr>
          <t>Addition der Werte aus den Unterkriterien aus den Zellen E13 / E14 / E19</t>
        </r>
      </text>
    </comment>
    <comment ref="E14" authorId="1">
      <text>
        <r>
          <rPr>
            <b/>
            <sz val="8"/>
            <color indexed="81"/>
            <rFont val="Tahoma"/>
            <family val="2"/>
          </rPr>
          <t>dep12716:</t>
        </r>
        <r>
          <rPr>
            <sz val="8"/>
            <color indexed="81"/>
            <rFont val="Tahoma"/>
            <family val="2"/>
          </rPr>
          <t xml:space="preserve">
</t>
        </r>
        <r>
          <rPr>
            <sz val="12"/>
            <color indexed="81"/>
            <rFont val="Tahoma"/>
            <family val="2"/>
          </rPr>
          <t>Addition der Unterkriterien aus G15 bis G18</t>
        </r>
      </text>
    </comment>
    <comment ref="E19" authorId="1">
      <text>
        <r>
          <rPr>
            <b/>
            <sz val="8"/>
            <color indexed="81"/>
            <rFont val="Tahoma"/>
            <family val="2"/>
          </rPr>
          <t>dep12716:</t>
        </r>
        <r>
          <rPr>
            <sz val="8"/>
            <color indexed="81"/>
            <rFont val="Tahoma"/>
            <family val="2"/>
          </rPr>
          <t xml:space="preserve">
</t>
        </r>
        <r>
          <rPr>
            <sz val="12"/>
            <color indexed="81"/>
            <rFont val="Tahoma"/>
            <family val="2"/>
          </rPr>
          <t>Addition der Unterkriterien aus G 20 und G21</t>
        </r>
      </text>
    </comment>
  </commentList>
</comments>
</file>

<file path=xl/comments2.xml><?xml version="1.0" encoding="utf-8"?>
<comments xmlns="http://schemas.openxmlformats.org/spreadsheetml/2006/main">
  <authors>
    <author>dep12716</author>
    <author>RR</author>
  </authors>
  <commentList>
    <comment ref="C3" authorId="0">
      <text>
        <r>
          <rPr>
            <b/>
            <sz val="12"/>
            <color indexed="81"/>
            <rFont val="Tahoma"/>
            <family val="2"/>
          </rPr>
          <t>Preis, einschließlich notwendiger Zubehörteile einschl. Montage bzw. Installation</t>
        </r>
      </text>
    </comment>
    <comment ref="C9" authorId="0">
      <text>
        <r>
          <rPr>
            <sz val="12"/>
            <color indexed="81"/>
            <rFont val="Tahoma"/>
            <family val="2"/>
          </rPr>
          <t>Mit dieser Liste bestimmen Sie die Anzahl und die Gewichtung der Unterkriterien. Es ist sinnvoll für alle Kriterien die gleiche maximale Punktzahl zu vergeben, in dem Beispiel also 10 die Anzahl der Wahlstufen und die Bewertungspunkte dahinter sind frei wählbar, eine größere Anzahl als 4 ist aber nicht zu empfehlen</t>
        </r>
        <r>
          <rPr>
            <sz val="8"/>
            <color indexed="81"/>
            <rFont val="Tahoma"/>
            <family val="2"/>
          </rPr>
          <t xml:space="preserve">
</t>
        </r>
      </text>
    </comment>
    <comment ref="F9" authorId="0">
      <text>
        <r>
          <rPr>
            <b/>
            <sz val="8"/>
            <color indexed="81"/>
            <rFont val="Tahoma"/>
            <family val="2"/>
          </rPr>
          <t>dep12716:</t>
        </r>
        <r>
          <rPr>
            <sz val="8"/>
            <color indexed="81"/>
            <rFont val="Tahoma"/>
            <family val="2"/>
          </rPr>
          <t xml:space="preserve">
</t>
        </r>
        <r>
          <rPr>
            <sz val="12"/>
            <color indexed="81"/>
            <rFont val="Calibri"/>
            <family val="2"/>
            <scheme val="minor"/>
          </rPr>
          <t xml:space="preserve">Diese Werte können verändert werden
</t>
        </r>
      </text>
    </comment>
    <comment ref="G9" authorId="0">
      <text>
        <r>
          <rPr>
            <b/>
            <sz val="8"/>
            <color indexed="81"/>
            <rFont val="Tahoma"/>
            <family val="2"/>
          </rPr>
          <t>dep12716:</t>
        </r>
        <r>
          <rPr>
            <sz val="8"/>
            <color indexed="81"/>
            <rFont val="Tahoma"/>
            <family val="2"/>
          </rPr>
          <t xml:space="preserve">
</t>
        </r>
        <r>
          <rPr>
            <sz val="12"/>
            <color indexed="81"/>
            <rFont val="Tahoma"/>
            <family val="2"/>
          </rPr>
          <t>Diese Zellen dürfen nicht verändert werden</t>
        </r>
      </text>
    </comment>
    <comment ref="H9" authorId="0">
      <text>
        <r>
          <rPr>
            <b/>
            <sz val="8"/>
            <color indexed="81"/>
            <rFont val="Tahoma"/>
            <family val="2"/>
          </rPr>
          <t>dep12716:</t>
        </r>
        <r>
          <rPr>
            <sz val="8"/>
            <color indexed="81"/>
            <rFont val="Tahoma"/>
            <family val="2"/>
          </rPr>
          <t xml:space="preserve">
</t>
        </r>
        <r>
          <rPr>
            <sz val="12"/>
            <color indexed="81"/>
            <rFont val="Tahoma"/>
            <family val="2"/>
          </rPr>
          <t>Diese Werte dürfen nicht verändert werden</t>
        </r>
      </text>
    </comment>
    <comment ref="C11" authorId="0">
      <text>
        <r>
          <rPr>
            <b/>
            <sz val="12"/>
            <color indexed="81"/>
            <rFont val="Tahoma"/>
            <family val="2"/>
          </rPr>
          <t>Maßgeblich für die Wartungsfreundlichkeit ist die Zeit, die für das Öffnen und Schließen der Leuchte benötigt wird, diese ist zum einen davon abhängig, ob dies mit oder ohne Werkzeug erfolgen kann und zum anderen, welche Anzahl von Betätigungen dafür durchgeführt werden müssen.</t>
        </r>
      </text>
    </comment>
    <comment ref="C15" authorId="0">
      <text>
        <r>
          <rPr>
            <b/>
            <sz val="12"/>
            <color indexed="81"/>
            <rFont val="Tahoma"/>
            <family val="2"/>
          </rPr>
          <t xml:space="preserve">Hier sind die Wartungswerte der Beleuchtungsstärke einzugeben. Der Nachweis der Beleuchtungsstärke kann mittels lichttechnischer Berechnungen auf Basis von lichttechnischen Datensätzen der Hersteller erfolgen. Unter Umständen bietet es sich an, die Werte später durch eine Messung der Anlage zu überprüfen. 
Alternativ können hier auch die Wartungswerte der Leuchtdichte gemäß der Felder L5 - L57 eingegeben werden. Dazu ist im Feld "Kriterium" der Begriff Beleuchtungsstärke durch Leuchtdichte zu ersetzen. </t>
        </r>
      </text>
    </comment>
    <comment ref="C18" authorId="0">
      <text>
        <r>
          <rPr>
            <b/>
            <sz val="12"/>
            <color indexed="81"/>
            <rFont val="Tahoma"/>
            <family val="2"/>
          </rPr>
          <t xml:space="preserve">Gleichmäßigkeit schafft Sicherheit. Die Einhaltung des Beleuchtungsniveaus allein genügt nicht. Damit die Sehaufgabe – in der Norm synonym auch „Fahraufgabe“ – erfüllt werden kann, muss die Helligkeit außerdem gleichmäßig verteilt sein. In dunklen Tarnzonen können Gefahren nicht oder nur schwer erkannt werden. Solche Dunkelzonen entstehen, wenn zu wenig Lichtpunkte installiert, einzelne Leuchten abgeschaltet werden oder ausgefallen sind. Die Gesamtgleichmäßigkeit U0 der Beleuchtungsstärke ist der Quotient aus der minimalen und der mittleren Beleuchtungsstärke des gesamten Berechnungsfeldes. Für die Gleichmäßigkeit der Leuchtdichte werden in Abhängigkeit von Beobachtungsgeometrie (Bewertungsfeld) und Reflexionseigenschaften der Fahrbahnoberfläche die Gesamtgleichmäßigkeit UO als Verhältnis der minimalen zur mittleren Leuchtdichte auf der gesamten Fahrbahnberechnet. 
Für Verkehrswege ist zusätzlich die Längsgleichmäßigkeit Ul definiert. Sie bezieht sich auf die Mitte des Fahrstreifens, auf die sich die Aufmerksamkeit des Verkehrsteilnehmers im Wesentlichen konzentriert, wird an dieser Stelle jedoch nicht direkt in die Bewertung einbezogen. Sie ist das Verhältnis von minimaler zu maximaler Leuchtdichte auf der Beobachterlinie der Mitte des Fahrstreifens. Je höher dieser Wert ist, um so gleichmäßiger nimmt der Nutzer die Gleichmäßigkeit auf seinem Fahrstreifen wahr.  
Bei Auswahl der S-Beleuchtungsklassen können in diesen Feldern alternativ auch die minimalen Beleuchtungsstärken Emin gemäß der jeweiligen S-Klassen eingegeben und bewertet werden (N126 - N179). </t>
        </r>
      </text>
    </comment>
    <comment ref="C21" authorId="0">
      <text>
        <r>
          <rPr>
            <b/>
            <sz val="12"/>
            <color indexed="81"/>
            <rFont val="Tahoma"/>
            <family val="2"/>
          </rPr>
          <t xml:space="preserve">Blendung begrenzen, Sehleistung erhalten 
Blendung kann die Sehleistung derart stören, dass sicheres Wahrnehmen und Erkennen unmöglich sind. Physiologische Blendung führt zu einer messbaren Abnahme der Sehleistung. Psychologische Blendung löst Unbehagen, Konzentrationsschwäche und damit ebenfalls Unfallgefahr aus. Blendung kann nicht ausgeschlossen, aber deutlich begrenzt werden. Anerkannte Verfahren zur  Blendungsbewertung gibt es für beide Arten der Blendung. In der Straßenbeleuchtung geht die Blendungsbewertung von einer vorgegebenen Blickrichtung des Kraftfahrers aus. Die dafür ermittelte, prozentuale Schwellenwerterhöhung TI (threshold increment) wird als Bewertungsgröße für die physiologische Blendung herangezogen und in den betreffenden Normen (z. B.EN 13201) limitiert. Mittels diesem Verfahren wird geprüft, in wie weit sich störende Blendlichtquellen im Gesichtsfeld des Kraftfahrers befinden, die im Augeninneren ein Streulicht erzeugen, das sich wie ein „Schleier“ auf die Netzhaut legt und somit die Leuchtdichte eines Sehobjektes auf der Fahrbahn, z. B. einer Person, überlagert. 
Für starkbefahrene Straßen wird eine Schwellenwerterhöhung TI bis 10% und für weniger stark befahrene Straßen TI von 15% als akzeptabel angesehen.
</t>
        </r>
      </text>
    </comment>
    <comment ref="C27" authorId="0">
      <text>
        <r>
          <rPr>
            <b/>
            <sz val="12"/>
            <color indexed="81"/>
            <rFont val="Tahoma"/>
            <family val="2"/>
          </rPr>
          <t>Die Farbtemperatur beschreibt die Eigenfarbe des von Lampen abgestrahlten Lichts und wird in Kelvin angegeben. Für LED gilt, je höher die Farbtemperatur desto effizienter die LED, das Licht wird aber gerade in der Außenbeleuchtung als unangenehm empfunden. Im Vergleich von Beleuchtungssytemen ist es deshalb wichtig auch die Farbtemperatur für die Bewertung heranzuziehen. 
Niedrige Farbtemperaturen werden also als angenehm empfunden, und in Studien wurde nachgewiesen, dass bei niedrigen Farbtemperaturen weniger schädliche Wirkung auf den Insektenanflug entsteht.</t>
        </r>
        <r>
          <rPr>
            <sz val="12"/>
            <color indexed="81"/>
            <rFont val="Tahoma"/>
            <family val="2"/>
          </rPr>
          <t xml:space="preserve">
</t>
        </r>
      </text>
    </comment>
    <comment ref="C30" authorId="0">
      <text>
        <r>
          <rPr>
            <b/>
            <sz val="12"/>
            <color indexed="81"/>
            <rFont val="Tahoma"/>
            <family val="2"/>
          </rPr>
          <t>Die Farbwiedergabe kennzeichnet die farbliche Wirkung von Lichtquellen, die ihr Licht auf farbigen Gegenständen hervorruft und wird in Ra angegeben. Dabei gilt, je höher der Ra Wert, desto besser die Farbwiedergabe. Halogen- und Glühlampen haben einen Wert von 100. In der Außenbeleuchtung spielt diese Eigenschaft eine weniger wichtige Rolle als in der Innenbeleuchtung. Trotzdem ist der Einsatz von Lampen mit besseren Farbwiedergabeeigenschaften sinnvoll, um wahrnehmbare Farbunterschiede erkennbar zu machen und so die  Informationsdichte zu erhöhen. LED´s mit schlechter Farbwiedergabe, also einem niedrigen Ra-Wert sind qualitativ weniger gut, als solche mit einem höheren Ra-Wert</t>
        </r>
      </text>
    </comment>
    <comment ref="A33" authorId="1">
      <text>
        <r>
          <rPr>
            <b/>
            <sz val="8"/>
            <color indexed="81"/>
            <rFont val="Tahoma"/>
            <family val="2"/>
          </rPr>
          <t xml:space="preserve">Der Wert kann oben in der Hauptkategorie (C6) verändert werden. </t>
        </r>
      </text>
    </comment>
    <comment ref="C33" authorId="1">
      <text>
        <r>
          <rPr>
            <b/>
            <sz val="12"/>
            <color indexed="81"/>
            <rFont val="Tahoma"/>
            <family val="2"/>
          </rPr>
          <t>Der Auftraggeber kann die Akzeptanz einer Leuchtenform am einfachsten dadurch ermitteln, dass er eine neutrale Bewertungskommission bzw. Jury zusammenstellt, die dann in einer anonymen Abstimmung die Bewertung vornehmen.
Die Festlegung durch eine Person, z. B. "den Bürgermeister" ist nicht zulässig.</t>
        </r>
      </text>
    </comment>
    <comment ref="F33" authorId="0">
      <text>
        <r>
          <rPr>
            <b/>
            <sz val="8"/>
            <color indexed="81"/>
            <rFont val="Tahoma"/>
            <family val="2"/>
          </rPr>
          <t>dep12716:</t>
        </r>
        <r>
          <rPr>
            <sz val="8"/>
            <color indexed="81"/>
            <rFont val="Tahoma"/>
            <family val="2"/>
          </rPr>
          <t xml:space="preserve">
</t>
        </r>
        <r>
          <rPr>
            <sz val="12"/>
            <color indexed="81"/>
            <rFont val="Tahoma"/>
            <family val="2"/>
          </rPr>
          <t>Die Veränderung des Gewichtungsfaktors hat keinen Einfluß auf die Gewichtungspunkte
&gt;&gt; Bitte unverändert lassen</t>
        </r>
      </text>
    </comment>
    <comment ref="G33" authorId="0">
      <text>
        <r>
          <rPr>
            <b/>
            <sz val="8"/>
            <color indexed="81"/>
            <rFont val="Tahoma"/>
            <family val="2"/>
          </rPr>
          <t>dep12716:</t>
        </r>
        <r>
          <rPr>
            <sz val="8"/>
            <color indexed="81"/>
            <rFont val="Tahoma"/>
            <family val="2"/>
          </rPr>
          <t xml:space="preserve">
</t>
        </r>
        <r>
          <rPr>
            <sz val="12"/>
            <color indexed="81"/>
            <rFont val="Calibri"/>
            <family val="2"/>
            <scheme val="minor"/>
          </rPr>
          <t>Dieser Wert wird durch die Gesamtgewichtung bestimmt</t>
        </r>
      </text>
    </comment>
    <comment ref="H33" authorId="0">
      <text>
        <r>
          <rPr>
            <b/>
            <sz val="8"/>
            <color indexed="81"/>
            <rFont val="Tahoma"/>
            <family val="2"/>
          </rPr>
          <t>dep12716:</t>
        </r>
        <r>
          <rPr>
            <sz val="8"/>
            <color indexed="81"/>
            <rFont val="Tahoma"/>
            <family val="2"/>
          </rPr>
          <t xml:space="preserve">
</t>
        </r>
        <r>
          <rPr>
            <sz val="12"/>
            <color indexed="81"/>
            <rFont val="Calibri"/>
            <family val="2"/>
            <scheme val="minor"/>
          </rPr>
          <t xml:space="preserve">Die Gewichtung in Zelle E6 bestimmt die Gewichtungspunkte
</t>
        </r>
      </text>
    </comment>
  </commentList>
</comments>
</file>

<file path=xl/sharedStrings.xml><?xml version="1.0" encoding="utf-8"?>
<sst xmlns="http://schemas.openxmlformats.org/spreadsheetml/2006/main" count="532" uniqueCount="177">
  <si>
    <t>Preis</t>
  </si>
  <si>
    <t>Müller</t>
  </si>
  <si>
    <t>Meier</t>
  </si>
  <si>
    <t>Angebot  Nr. 1</t>
  </si>
  <si>
    <t>Lichttechnik</t>
  </si>
  <si>
    <t>Lichtfarbe</t>
  </si>
  <si>
    <t>Farbtemperatur</t>
  </si>
  <si>
    <t>Farbwiedergabe</t>
  </si>
  <si>
    <t>Beleuchtungsstärke</t>
  </si>
  <si>
    <t>Dropdown Liste für Unterkriterien</t>
  </si>
  <si>
    <t>Kriterium</t>
  </si>
  <si>
    <t>Wertermittlung</t>
  </si>
  <si>
    <t>Gewichtung</t>
  </si>
  <si>
    <t>Lux &lt; 3</t>
  </si>
  <si>
    <t>mittlere Aktzeptanz</t>
  </si>
  <si>
    <t>Punktestand</t>
  </si>
  <si>
    <t>Platzierung</t>
  </si>
  <si>
    <t>Gewichtung max. Punkte- vertreilung</t>
  </si>
  <si>
    <t>Hauptkriterien  A-Kriterien</t>
  </si>
  <si>
    <t>Unterkriterien B-Kriterien</t>
  </si>
  <si>
    <t>Schulze</t>
  </si>
  <si>
    <t>Punkte</t>
  </si>
  <si>
    <t>Bieter 1</t>
  </si>
  <si>
    <t>Bieter 3</t>
  </si>
  <si>
    <t>Bieter 2</t>
  </si>
  <si>
    <t>Name</t>
  </si>
  <si>
    <t>Produkt</t>
  </si>
  <si>
    <t>Hauptkategorie</t>
  </si>
  <si>
    <t>niedrige Akzeptanz</t>
  </si>
  <si>
    <t>hohe Aktzeptanz</t>
  </si>
  <si>
    <t xml:space="preserve">niedrigster  Wert = 100%  </t>
  </si>
  <si>
    <t>niedrigster Wert  =  100%</t>
  </si>
  <si>
    <t>Unterkriterien              C-Kriterien</t>
  </si>
  <si>
    <t>Blendung nach EN 13201</t>
  </si>
  <si>
    <t>Produktqualität und 
Lichttechnische Eigenschaften</t>
  </si>
  <si>
    <t>Gleichmäßigkeit nach EN 13201</t>
  </si>
  <si>
    <t>Wartungs-freundlichkeit</t>
  </si>
  <si>
    <t>Werkzeuglose Öffnung</t>
  </si>
  <si>
    <t>Zentrale Verschraubung</t>
  </si>
  <si>
    <t>Einwegleuchte</t>
  </si>
  <si>
    <t>Lux &gt; 3,3</t>
  </si>
  <si>
    <t>Lux 3-3,3</t>
  </si>
  <si>
    <t>Gew. Punkte</t>
  </si>
  <si>
    <t>Wartung</t>
  </si>
  <si>
    <t>Dropdown-Werte</t>
  </si>
  <si>
    <t>Bieter 4</t>
  </si>
  <si>
    <t>Bieter 5</t>
  </si>
  <si>
    <t>Bieter 6</t>
  </si>
  <si>
    <t>Wartungswerte der Fahrbahnleuchtdichten für mittlere und hohe Fahrgeschwindigkeiten (unterbrechungsfreie Sicht über mehrere 100 Meter, z. B. Zubringerstraßen, Hauptverkehrsstraßen usw.)</t>
  </si>
  <si>
    <t xml:space="preserve">Gesamtgleich-
mäßigkeit Uo
(Lmin / L) 
</t>
  </si>
  <si>
    <t>Schwellen-
werterhöhung 
TI (Blendkennwert) in %</t>
  </si>
  <si>
    <t>Umgebungs-
beleuchtungs-
stärkeverhältnis
SR</t>
  </si>
  <si>
    <t>Uo ≥ 0.38</t>
  </si>
  <si>
    <t>TI &gt; 15</t>
  </si>
  <si>
    <t>SR &gt; 0.75</t>
  </si>
  <si>
    <t>Uo = 0.35 - 0.37</t>
  </si>
  <si>
    <t>SR = 0.5 - 0.75</t>
  </si>
  <si>
    <t>Uo &lt; 0.35</t>
  </si>
  <si>
    <t>TI &lt; 13.5</t>
  </si>
  <si>
    <t>SR &lt; 0.5</t>
  </si>
  <si>
    <t>ME6 = 0.30 cd/m² - 0.32 cd/m²</t>
  </si>
  <si>
    <t>ME5 = 0.50 cd/m² - 0.54 cd/m²</t>
  </si>
  <si>
    <t>ME5 &lt; 0.50 cd/m²</t>
  </si>
  <si>
    <t>Uo ≥ 0.44</t>
  </si>
  <si>
    <t>Uo = 0.40 - 0.43</t>
  </si>
  <si>
    <t>Uo &lt; 0.40</t>
  </si>
  <si>
    <t>ME4 = 0.75 cd/m² - 0.82 cd/m²</t>
  </si>
  <si>
    <t>ME4 &lt; 0.75 cd/m²</t>
  </si>
  <si>
    <t>SR &gt; 0.70</t>
  </si>
  <si>
    <t>SR = 0.5 - 0.70</t>
  </si>
  <si>
    <t>ME3 = 1.00 cd/m² - 1.09 cd/m²</t>
  </si>
  <si>
    <t>ME3 &lt; 1.00 cd/m²</t>
  </si>
  <si>
    <t>TI &gt; 10</t>
  </si>
  <si>
    <t>TI &lt; 9</t>
  </si>
  <si>
    <t>ME2 = 1.50 cd/m² - 1.65 cd/m²</t>
  </si>
  <si>
    <t>ME2 &lt; 1.50 cd/m²</t>
  </si>
  <si>
    <t>ME1 = 2.00 cd/m² - 2.20 cd/m²</t>
  </si>
  <si>
    <t>ME1 &lt; 2.00 cd/m²</t>
  </si>
  <si>
    <t>Gewichtungs faktor</t>
  </si>
  <si>
    <t>Normierung</t>
  </si>
  <si>
    <t>Normierung (Multiplikator)</t>
  </si>
  <si>
    <t>Gesamtpunkte</t>
  </si>
  <si>
    <t>Ästhetik</t>
  </si>
  <si>
    <t>Schmidt</t>
  </si>
  <si>
    <t>Schneider</t>
  </si>
  <si>
    <t>UO = 0.35 - 037</t>
  </si>
  <si>
    <t>UO ≥ 0,38</t>
  </si>
  <si>
    <t>UO &lt; 0.35</t>
  </si>
  <si>
    <t>TI &lt; 13.5 %</t>
  </si>
  <si>
    <t>TI &lt; 15 % und &gt; 13.5 %</t>
  </si>
  <si>
    <t>TI &gt; 15 %</t>
  </si>
  <si>
    <t xml:space="preserve">SR = 0.50 - 0.75 </t>
  </si>
  <si>
    <t>Ra 65 - &lt; 80</t>
  </si>
  <si>
    <t>Ra ≥ 80</t>
  </si>
  <si>
    <t>Ra &lt; 65</t>
  </si>
  <si>
    <t xml:space="preserve">SR &gt; 0.75 </t>
  </si>
  <si>
    <t>Umgebungsbeleuch-tung  suround ratio</t>
  </si>
  <si>
    <t>Ermittlung durch
städt. Bewertungs- kommission</t>
  </si>
  <si>
    <t>Punkte der  Unterkategorie</t>
  </si>
  <si>
    <t>mehrere Schrauben</t>
  </si>
  <si>
    <t>ME6+ ≥ 0.33 cd/m²</t>
  </si>
  <si>
    <t>ME6 &lt; 0.30 cd/m²</t>
  </si>
  <si>
    <t>ME5+ ≥ 0.55 cd/m²</t>
  </si>
  <si>
    <t>ME4+ ≥ 0.83 cd/m²</t>
  </si>
  <si>
    <t>ME3+ ≥ 1.10 cd/m²</t>
  </si>
  <si>
    <t>ME2+ ≥ 1.65 cd/m²</t>
  </si>
  <si>
    <t>ME1+ ≥ 2.20 cd/m²</t>
  </si>
  <si>
    <t xml:space="preserve">Wartungswerte der Beleuchtungsstärken für "Konfliktzonen" (z. B. Einkaufsstraßen, komplexen Straßenkreuzungen, Kreisverkehrsplätzen und Stauräumen) </t>
  </si>
  <si>
    <t xml:space="preserve">Gesamtgleich-
mäßigkeit Uo
(Emin / Ē) 
</t>
  </si>
  <si>
    <t>Uo = 0.40 - 0.44</t>
  </si>
  <si>
    <t>CE5 = 7.5 lx - 8.24 lx</t>
  </si>
  <si>
    <t>CE5 &lt; 7.5 lx</t>
  </si>
  <si>
    <t>CE4 = 10 lx - 10.9 lx</t>
  </si>
  <si>
    <t>CE4 &lt; 10 lx</t>
  </si>
  <si>
    <t>CE3+ ≥ 16.5 lx</t>
  </si>
  <si>
    <t>CE3 = 15 lx - 16.4 lx</t>
  </si>
  <si>
    <t>CE2+ ≥ 22 lx</t>
  </si>
  <si>
    <t>CE2 = 20 lx - 21.9 lx</t>
  </si>
  <si>
    <t>CE2 &lt; 20 lx</t>
  </si>
  <si>
    <t>CE1+ ≥ 33 lx</t>
  </si>
  <si>
    <t>CE1 = 30 lx - 32.9 lx</t>
  </si>
  <si>
    <t>CE1 &lt; 30 lx</t>
  </si>
  <si>
    <t>CE0+ ≥ 55 lx</t>
  </si>
  <si>
    <t>CE0 = 50 lx - 54.9 lx</t>
  </si>
  <si>
    <t>CE0 &lt; 50 lx</t>
  </si>
  <si>
    <t>Beleuchtungsklasse bzw. 
Wartungswert der 
Beleuchtungsstärke Ē in lx</t>
  </si>
  <si>
    <t>CE5+ ≥ 8.25 lx</t>
  </si>
  <si>
    <t>CE4+ ≥ 11 lx</t>
  </si>
  <si>
    <t>Beleuchtungsklasse bzw. 
Wartungswert der 
Fahrbahnleuchtdichte L in cd/m²</t>
  </si>
  <si>
    <t>&lt; 3.300 Kelvin (WW)</t>
  </si>
  <si>
    <t>3.300 - 5.300 Kelvin (NW)</t>
  </si>
  <si>
    <t>&gt; 5.300 Kelvin (TW)</t>
  </si>
  <si>
    <t>Topp</t>
  </si>
  <si>
    <r>
      <rPr>
        <sz val="11"/>
        <color theme="1"/>
        <rFont val="Calibri"/>
        <family val="2"/>
      </rPr>
      <t>©</t>
    </r>
    <r>
      <rPr>
        <sz val="11"/>
        <color theme="1"/>
        <rFont val="Calibri"/>
        <family val="2"/>
        <scheme val="minor"/>
      </rPr>
      <t>Umsetzung und Programmierung von EDV-Beratung Reinermann, Alle Angaben und Berechnungen ohne Gewähr</t>
    </r>
  </si>
  <si>
    <t>Angebot Nr.2</t>
  </si>
  <si>
    <t>Angebot Nr.3</t>
  </si>
  <si>
    <t>Angebot  Nr. 4</t>
  </si>
  <si>
    <t>Angebot Nr.5</t>
  </si>
  <si>
    <t>Angebot Nr.6</t>
  </si>
  <si>
    <t>Bewertungsmatrix  zur Bewertung von Straßenbeleuchtungssystemen</t>
  </si>
  <si>
    <t>Minimale Beleuchtungs-
stärke im Bewertungs-
feld Emin</t>
  </si>
  <si>
    <t>Emin ≥ 0.66 lx</t>
  </si>
  <si>
    <r>
      <t xml:space="preserve">S6+ </t>
    </r>
    <r>
      <rPr>
        <sz val="11"/>
        <color theme="1"/>
        <rFont val="Calibri"/>
        <family val="2"/>
      </rPr>
      <t>≥</t>
    </r>
    <r>
      <rPr>
        <sz val="11"/>
        <color theme="1"/>
        <rFont val="Calibri"/>
        <family val="2"/>
        <scheme val="minor"/>
      </rPr>
      <t xml:space="preserve"> 2.2 lx</t>
    </r>
  </si>
  <si>
    <t>Emin = 0.60 lx - 0.65 lx</t>
  </si>
  <si>
    <t>Emin &lt; 0.60 lx</t>
  </si>
  <si>
    <t>S6 = 2 lx - 2.19 lx</t>
  </si>
  <si>
    <t>S6- &lt; 2 lx</t>
  </si>
  <si>
    <r>
      <t xml:space="preserve">S5+ </t>
    </r>
    <r>
      <rPr>
        <sz val="11"/>
        <color theme="1"/>
        <rFont val="Calibri"/>
        <family val="2"/>
      </rPr>
      <t>≥</t>
    </r>
    <r>
      <rPr>
        <sz val="11"/>
        <color theme="1"/>
        <rFont val="Calibri"/>
        <family val="2"/>
        <scheme val="minor"/>
      </rPr>
      <t xml:space="preserve"> 3.3 lx</t>
    </r>
  </si>
  <si>
    <t>S5 = 3 lx - 3.29 lx</t>
  </si>
  <si>
    <t>S5- &lt; 3 lx</t>
  </si>
  <si>
    <t>Emin ≥ 1.10 lx</t>
  </si>
  <si>
    <r>
      <t xml:space="preserve">S4+ </t>
    </r>
    <r>
      <rPr>
        <sz val="11"/>
        <color theme="1"/>
        <rFont val="Calibri"/>
        <family val="2"/>
      </rPr>
      <t>≥</t>
    </r>
    <r>
      <rPr>
        <sz val="11"/>
        <color theme="1"/>
        <rFont val="Calibri"/>
        <family val="2"/>
        <scheme val="minor"/>
      </rPr>
      <t xml:space="preserve"> 5.5 lx</t>
    </r>
  </si>
  <si>
    <t>Emin = 1.00 lx - 1.09 lx</t>
  </si>
  <si>
    <t>Emin &lt; 1.00 lx</t>
  </si>
  <si>
    <t>S4 = 5 lx - 5.49 lx</t>
  </si>
  <si>
    <t>S4- &lt; 5 lx</t>
  </si>
  <si>
    <t>Emin ≥ 1.65 lx</t>
  </si>
  <si>
    <r>
      <t xml:space="preserve">S3+ </t>
    </r>
    <r>
      <rPr>
        <sz val="11"/>
        <color theme="1"/>
        <rFont val="Calibri"/>
        <family val="2"/>
      </rPr>
      <t>≥</t>
    </r>
    <r>
      <rPr>
        <sz val="11"/>
        <color theme="1"/>
        <rFont val="Calibri"/>
        <family val="2"/>
        <scheme val="minor"/>
      </rPr>
      <t xml:space="preserve"> 8.25 lx</t>
    </r>
  </si>
  <si>
    <t>Emin = 1.50 lx - 1.64 lx</t>
  </si>
  <si>
    <t>Emin &lt; 1.50 lx</t>
  </si>
  <si>
    <t>S3 = 7.5 lx - 8.24 lx</t>
  </si>
  <si>
    <t>S3- &lt; 7.5 lx</t>
  </si>
  <si>
    <t>Emin ≥ 4.40 lx</t>
  </si>
  <si>
    <r>
      <t xml:space="preserve">S2+ </t>
    </r>
    <r>
      <rPr>
        <sz val="11"/>
        <color theme="1"/>
        <rFont val="Calibri"/>
        <family val="2"/>
      </rPr>
      <t>≥</t>
    </r>
    <r>
      <rPr>
        <sz val="11"/>
        <color theme="1"/>
        <rFont val="Calibri"/>
        <family val="2"/>
        <scheme val="minor"/>
      </rPr>
      <t xml:space="preserve"> 11 lx</t>
    </r>
  </si>
  <si>
    <t>Emin = 4.00 lx - 4.39 lx</t>
  </si>
  <si>
    <t>Emin &lt; 4.00 lx</t>
  </si>
  <si>
    <t>S2 = 10 lx - 10.9 lx</t>
  </si>
  <si>
    <t>S2 &lt; 10 lx</t>
  </si>
  <si>
    <t>Emin ≥ 7.70 lx</t>
  </si>
  <si>
    <t>S1+ ≥ 16.5 lx</t>
  </si>
  <si>
    <t>Emin = 7.00 lx -7.60 lx</t>
  </si>
  <si>
    <t>Emin &lt; 7.00 lx</t>
  </si>
  <si>
    <t>S1 = 15 lx - 16.4 lx</t>
  </si>
  <si>
    <t>Wartungswerte der Beleuchtungsstärken für Straßen mit niedrigeren Geschwindigkeiten (z. B. Anwohner- und  Spielstraßen, Fußgängerzonen, Fußgänger- und Radwege, Parkplätze)</t>
  </si>
  <si>
    <t>TI = 13.5 - 15</t>
  </si>
  <si>
    <t>TI = 9 - 10</t>
  </si>
  <si>
    <t>Energieverbrauch in kWh/Jahr oder 
Energieverbrauch in kWh/(km x Jahr)
(für alle Bieter jeweils identische Bewertungsgrundlage eingeben)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</si>
</sst>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quot;kWh&quot;"/>
  </numFmts>
  <fonts count="35" x14ac:knownFonts="1">
    <font>
      <sz val="11"/>
      <color theme="1"/>
      <name val="Calibri"/>
      <family val="2"/>
      <scheme val="minor"/>
    </font>
    <font>
      <sz val="16"/>
      <color theme="1"/>
      <name val="Calibri"/>
      <family val="2"/>
      <scheme val="minor"/>
    </font>
    <font>
      <sz val="11"/>
      <color theme="1"/>
      <name val="Calibri"/>
      <family val="2"/>
      <scheme val="minor"/>
    </font>
    <font>
      <sz val="11"/>
      <color theme="0"/>
      <name val="Calibri"/>
      <family val="2"/>
      <scheme val="minor"/>
    </font>
    <font>
      <sz val="12"/>
      <color indexed="81"/>
      <name val="Tahoma"/>
      <family val="2"/>
    </font>
    <font>
      <sz val="8"/>
      <color indexed="81"/>
      <name val="Tahoma"/>
      <family val="2"/>
    </font>
    <font>
      <b/>
      <sz val="12"/>
      <color indexed="81"/>
      <name val="Tahoma"/>
      <family val="2"/>
    </font>
    <font>
      <sz val="14"/>
      <color theme="1"/>
      <name val="Calibri"/>
      <family val="2"/>
      <scheme val="minor"/>
    </font>
    <font>
      <sz val="10"/>
      <color theme="1"/>
      <name val="Calibri"/>
      <family val="2"/>
      <scheme val="minor"/>
    </font>
    <font>
      <sz val="9"/>
      <color theme="1"/>
      <name val="Calibri"/>
      <family val="2"/>
      <scheme val="minor"/>
    </font>
    <font>
      <sz val="18"/>
      <color theme="1"/>
      <name val="Calibri"/>
      <family val="2"/>
      <scheme val="minor"/>
    </font>
    <font>
      <b/>
      <sz val="14"/>
      <color theme="0"/>
      <name val="Calibri"/>
      <family val="2"/>
    </font>
    <font>
      <i/>
      <sz val="11"/>
      <color theme="1"/>
      <name val="Calibri"/>
      <family val="2"/>
      <scheme val="minor"/>
    </font>
    <font>
      <sz val="14"/>
      <name val="Calibri"/>
      <family val="2"/>
      <scheme val="minor"/>
    </font>
    <font>
      <sz val="16"/>
      <name val="Calibri"/>
      <family val="2"/>
      <scheme val="minor"/>
    </font>
    <font>
      <sz val="22"/>
      <name val="Calibri"/>
      <family val="2"/>
      <scheme val="minor"/>
    </font>
    <font>
      <sz val="36"/>
      <color theme="1"/>
      <name val="Calibri"/>
      <family val="2"/>
      <scheme val="minor"/>
    </font>
    <font>
      <b/>
      <sz val="11"/>
      <color rgb="FFFA7D00"/>
      <name val="Calibri"/>
      <family val="2"/>
      <scheme val="minor"/>
    </font>
    <font>
      <b/>
      <sz val="8"/>
      <color indexed="81"/>
      <name val="Tahoma"/>
      <family val="2"/>
    </font>
    <font>
      <sz val="11"/>
      <name val="Calibri"/>
      <family val="2"/>
      <scheme val="minor"/>
    </font>
    <font>
      <b/>
      <sz val="12"/>
      <name val="Calibri"/>
      <family val="2"/>
    </font>
    <font>
      <b/>
      <sz val="10"/>
      <name val="Calibri"/>
      <family val="2"/>
    </font>
    <font>
      <sz val="10"/>
      <name val="Calibri"/>
      <family val="2"/>
    </font>
    <font>
      <sz val="14"/>
      <name val="Calibri"/>
      <family val="2"/>
    </font>
    <font>
      <sz val="12"/>
      <name val="Calibri"/>
      <family val="2"/>
    </font>
    <font>
      <sz val="11"/>
      <color rgb="FFFF0000"/>
      <name val="Arial"/>
      <family val="2"/>
    </font>
    <font>
      <sz val="11"/>
      <color rgb="FF000000"/>
      <name val="Arial"/>
      <family val="2"/>
    </font>
    <font>
      <b/>
      <sz val="11"/>
      <color theme="1"/>
      <name val="Calibri"/>
      <family val="2"/>
      <scheme val="minor"/>
    </font>
    <font>
      <sz val="11"/>
      <color theme="7" tint="0.79998168889431442"/>
      <name val="Calibri"/>
      <family val="2"/>
      <scheme val="minor"/>
    </font>
    <font>
      <sz val="14"/>
      <color theme="7" tint="0.59999389629810485"/>
      <name val="Calibri"/>
      <family val="2"/>
      <scheme val="minor"/>
    </font>
    <font>
      <sz val="11"/>
      <color theme="7" tint="0.59999389629810485"/>
      <name val="Calibri"/>
      <family val="2"/>
      <scheme val="minor"/>
    </font>
    <font>
      <sz val="11"/>
      <color theme="7" tint="0.39997558519241921"/>
      <name val="Calibri"/>
      <family val="2"/>
      <scheme val="minor"/>
    </font>
    <font>
      <sz val="11"/>
      <color theme="1"/>
      <name val="Calibri"/>
      <family val="2"/>
    </font>
    <font>
      <sz val="12"/>
      <color indexed="81"/>
      <name val="Calibri"/>
      <family val="2"/>
      <scheme val="minor"/>
    </font>
    <font>
      <b/>
      <sz val="10"/>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2F2F2"/>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s>
  <borders count="45">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2" fillId="0" borderId="0"/>
    <xf numFmtId="0" fontId="17" fillId="13" borderId="25" applyNumberFormat="0" applyAlignment="0" applyProtection="0"/>
  </cellStyleXfs>
  <cellXfs count="201">
    <xf numFmtId="0" fontId="0" fillId="0" borderId="0" xfId="0"/>
    <xf numFmtId="0" fontId="0" fillId="2" borderId="3" xfId="0" applyFill="1" applyBorder="1" applyAlignment="1">
      <alignment wrapText="1"/>
    </xf>
    <xf numFmtId="0" fontId="0" fillId="5" borderId="5" xfId="0" applyFill="1" applyBorder="1"/>
    <xf numFmtId="0" fontId="0" fillId="5" borderId="6" xfId="0" applyFill="1" applyBorder="1"/>
    <xf numFmtId="0" fontId="0" fillId="6" borderId="5" xfId="0" applyFill="1" applyBorder="1"/>
    <xf numFmtId="0" fontId="0" fillId="3" borderId="5" xfId="0" applyFill="1" applyBorder="1"/>
    <xf numFmtId="0" fontId="0" fillId="5" borderId="0" xfId="0" applyFill="1" applyBorder="1"/>
    <xf numFmtId="0" fontId="0" fillId="6" borderId="0" xfId="0" applyFill="1" applyBorder="1"/>
    <xf numFmtId="0" fontId="0" fillId="3" borderId="0" xfId="0" applyFill="1" applyBorder="1"/>
    <xf numFmtId="0" fontId="0" fillId="5" borderId="5" xfId="0" applyFill="1" applyBorder="1" applyAlignment="1">
      <alignment wrapText="1"/>
    </xf>
    <xf numFmtId="0" fontId="0" fillId="6" borderId="0" xfId="0" applyFill="1"/>
    <xf numFmtId="0" fontId="1" fillId="6" borderId="0" xfId="0" applyFont="1" applyFill="1"/>
    <xf numFmtId="0" fontId="8" fillId="2" borderId="2" xfId="0" applyFont="1" applyFill="1" applyBorder="1" applyAlignment="1">
      <alignment wrapText="1"/>
    </xf>
    <xf numFmtId="0" fontId="9" fillId="2" borderId="2" xfId="0" applyFont="1" applyFill="1" applyBorder="1" applyAlignment="1">
      <alignment wrapText="1"/>
    </xf>
    <xf numFmtId="0" fontId="2" fillId="0" borderId="0" xfId="1"/>
    <xf numFmtId="0" fontId="11" fillId="2" borderId="0" xfId="0" applyFont="1" applyFill="1" applyBorder="1" applyAlignment="1" applyProtection="1">
      <alignment horizontal="center" vertical="center" wrapText="1"/>
      <protection locked="0"/>
    </xf>
    <xf numFmtId="0" fontId="0" fillId="2" borderId="0" xfId="0" applyFill="1"/>
    <xf numFmtId="9" fontId="3" fillId="6" borderId="0" xfId="0" applyNumberFormat="1" applyFont="1" applyFill="1" applyBorder="1" applyAlignment="1">
      <alignment horizontal="left"/>
    </xf>
    <xf numFmtId="9" fontId="3" fillId="6" borderId="5" xfId="0" applyNumberFormat="1" applyFont="1" applyFill="1" applyBorder="1" applyAlignment="1">
      <alignment horizontal="left"/>
    </xf>
    <xf numFmtId="9" fontId="3" fillId="4" borderId="6" xfId="0" applyNumberFormat="1" applyFont="1" applyFill="1" applyBorder="1" applyAlignment="1">
      <alignment horizontal="left"/>
    </xf>
    <xf numFmtId="0" fontId="11" fillId="2" borderId="0" xfId="0" applyFont="1" applyFill="1" applyBorder="1" applyAlignment="1" applyProtection="1">
      <alignment vertical="center" wrapText="1"/>
      <protection locked="0"/>
    </xf>
    <xf numFmtId="0" fontId="0" fillId="6" borderId="2" xfId="0" applyFill="1" applyBorder="1"/>
    <xf numFmtId="0" fontId="0" fillId="6" borderId="4" xfId="0" applyFill="1" applyBorder="1"/>
    <xf numFmtId="0" fontId="0" fillId="6" borderId="7" xfId="0" applyFill="1" applyBorder="1"/>
    <xf numFmtId="0" fontId="13" fillId="8" borderId="20" xfId="0" applyFont="1" applyFill="1" applyBorder="1"/>
    <xf numFmtId="0" fontId="15" fillId="8" borderId="2" xfId="0" applyFont="1" applyFill="1" applyBorder="1"/>
    <xf numFmtId="0" fontId="16" fillId="9" borderId="16" xfId="0" applyFont="1" applyFill="1" applyBorder="1"/>
    <xf numFmtId="0" fontId="16" fillId="9" borderId="17" xfId="0" applyFont="1" applyFill="1" applyBorder="1"/>
    <xf numFmtId="0" fontId="16" fillId="9" borderId="17" xfId="0" applyFont="1" applyFill="1" applyBorder="1" applyAlignment="1">
      <alignment horizontal="center"/>
    </xf>
    <xf numFmtId="0" fontId="0" fillId="4" borderId="2" xfId="0" applyFill="1" applyBorder="1"/>
    <xf numFmtId="0" fontId="0" fillId="4" borderId="9" xfId="0" applyFill="1" applyBorder="1"/>
    <xf numFmtId="0" fontId="0" fillId="4" borderId="8" xfId="0" applyFill="1" applyBorder="1"/>
    <xf numFmtId="0" fontId="0" fillId="5" borderId="4" xfId="0" applyFill="1" applyBorder="1"/>
    <xf numFmtId="9" fontId="3" fillId="4" borderId="4" xfId="0" applyNumberFormat="1" applyFont="1" applyFill="1" applyBorder="1" applyAlignment="1">
      <alignment horizontal="left"/>
    </xf>
    <xf numFmtId="0" fontId="0" fillId="3" borderId="9" xfId="0" applyFill="1" applyBorder="1"/>
    <xf numFmtId="0" fontId="0" fillId="6" borderId="23" xfId="0" applyFill="1" applyBorder="1"/>
    <xf numFmtId="0" fontId="0" fillId="6" borderId="1" xfId="0" applyFill="1" applyBorder="1"/>
    <xf numFmtId="0" fontId="0" fillId="5" borderId="2" xfId="0" applyFill="1" applyBorder="1"/>
    <xf numFmtId="2" fontId="15" fillId="8" borderId="2" xfId="0" applyNumberFormat="1" applyFont="1" applyFill="1" applyBorder="1" applyAlignment="1">
      <alignment horizontal="center"/>
    </xf>
    <xf numFmtId="0" fontId="0" fillId="7" borderId="0" xfId="0" applyFill="1"/>
    <xf numFmtId="0" fontId="0" fillId="4" borderId="7" xfId="0" applyFill="1" applyBorder="1" applyAlignment="1">
      <alignment wrapText="1"/>
    </xf>
    <xf numFmtId="0" fontId="0" fillId="4" borderId="3" xfId="0" applyFill="1" applyBorder="1" applyAlignment="1">
      <alignment wrapText="1"/>
    </xf>
    <xf numFmtId="0" fontId="0" fillId="3" borderId="5" xfId="0" applyFill="1" applyBorder="1" applyAlignment="1"/>
    <xf numFmtId="0" fontId="0" fillId="5" borderId="10" xfId="0" applyFill="1" applyBorder="1"/>
    <xf numFmtId="0" fontId="0" fillId="5" borderId="24" xfId="0" applyFill="1" applyBorder="1"/>
    <xf numFmtId="0" fontId="0" fillId="0" borderId="0" xfId="0"/>
    <xf numFmtId="0" fontId="0" fillId="5" borderId="22" xfId="0" applyFill="1" applyBorder="1"/>
    <xf numFmtId="0" fontId="0" fillId="12" borderId="22" xfId="0" applyFill="1" applyBorder="1"/>
    <xf numFmtId="0" fontId="0" fillId="11" borderId="22" xfId="0" applyFill="1" applyBorder="1"/>
    <xf numFmtId="0" fontId="0" fillId="5" borderId="27" xfId="0" applyFill="1" applyBorder="1"/>
    <xf numFmtId="0" fontId="0" fillId="5" borderId="11" xfId="0" applyFill="1" applyBorder="1"/>
    <xf numFmtId="0" fontId="0" fillId="5" borderId="28" xfId="0" applyFill="1" applyBorder="1"/>
    <xf numFmtId="0" fontId="17" fillId="13" borderId="25" xfId="2" applyBorder="1"/>
    <xf numFmtId="9" fontId="3" fillId="4" borderId="2" xfId="0" applyNumberFormat="1" applyFont="1" applyFill="1" applyBorder="1" applyAlignment="1">
      <alignment horizontal="left"/>
    </xf>
    <xf numFmtId="0" fontId="0" fillId="3" borderId="3" xfId="0" applyFill="1" applyBorder="1"/>
    <xf numFmtId="0" fontId="0" fillId="3" borderId="2" xfId="0" applyFill="1" applyBorder="1"/>
    <xf numFmtId="2" fontId="0" fillId="4" borderId="8" xfId="0" applyNumberFormat="1" applyFill="1" applyBorder="1"/>
    <xf numFmtId="2" fontId="0" fillId="3" borderId="6" xfId="0" applyNumberFormat="1" applyFill="1" applyBorder="1"/>
    <xf numFmtId="2" fontId="0" fillId="3" borderId="8" xfId="0" applyNumberFormat="1" applyFill="1" applyBorder="1"/>
    <xf numFmtId="2" fontId="0" fillId="3" borderId="4" xfId="0" applyNumberFormat="1" applyFill="1" applyBorder="1"/>
    <xf numFmtId="2" fontId="1" fillId="6" borderId="8" xfId="0" applyNumberFormat="1" applyFont="1" applyFill="1" applyBorder="1"/>
    <xf numFmtId="2" fontId="0" fillId="4" borderId="9" xfId="0" applyNumberFormat="1" applyFill="1" applyBorder="1"/>
    <xf numFmtId="2" fontId="0" fillId="3" borderId="0" xfId="0" applyNumberFormat="1" applyFill="1" applyBorder="1"/>
    <xf numFmtId="2" fontId="0" fillId="3" borderId="9" xfId="0" applyNumberFormat="1" applyFill="1" applyBorder="1"/>
    <xf numFmtId="2" fontId="0" fillId="3" borderId="2" xfId="0" applyNumberFormat="1" applyFill="1" applyBorder="1"/>
    <xf numFmtId="2" fontId="1" fillId="6" borderId="9" xfId="0" applyNumberFormat="1" applyFont="1" applyFill="1" applyBorder="1"/>
    <xf numFmtId="2" fontId="0" fillId="4" borderId="9" xfId="0" applyNumberFormat="1" applyFill="1" applyBorder="1" applyAlignment="1"/>
    <xf numFmtId="2" fontId="0" fillId="5" borderId="0" xfId="0" applyNumberFormat="1" applyFill="1" applyBorder="1"/>
    <xf numFmtId="2" fontId="0" fillId="4" borderId="2" xfId="0" applyNumberFormat="1" applyFill="1" applyBorder="1"/>
    <xf numFmtId="2" fontId="0" fillId="4" borderId="4" xfId="0" applyNumberFormat="1" applyFill="1" applyBorder="1"/>
    <xf numFmtId="9" fontId="0" fillId="4" borderId="3" xfId="0" applyNumberFormat="1" applyFill="1" applyBorder="1"/>
    <xf numFmtId="2" fontId="0" fillId="0" borderId="0" xfId="0" applyNumberFormat="1"/>
    <xf numFmtId="2" fontId="0" fillId="5" borderId="15" xfId="0" applyNumberFormat="1" applyFill="1" applyBorder="1"/>
    <xf numFmtId="2" fontId="17" fillId="13" borderId="30" xfId="2" applyNumberFormat="1" applyBorder="1"/>
    <xf numFmtId="2" fontId="0" fillId="5" borderId="29" xfId="0" applyNumberFormat="1" applyFill="1" applyBorder="1"/>
    <xf numFmtId="2" fontId="0" fillId="2" borderId="11" xfId="0" applyNumberFormat="1" applyFill="1" applyBorder="1"/>
    <xf numFmtId="164" fontId="0" fillId="7" borderId="3" xfId="0" applyNumberFormat="1" applyFill="1" applyBorder="1" applyProtection="1">
      <protection locked="0"/>
    </xf>
    <xf numFmtId="0" fontId="19" fillId="0" borderId="0" xfId="0" applyFont="1"/>
    <xf numFmtId="0" fontId="19" fillId="0" borderId="0" xfId="1" applyFont="1"/>
    <xf numFmtId="0" fontId="22" fillId="12" borderId="11" xfId="0" applyFont="1" applyFill="1" applyBorder="1" applyAlignment="1">
      <alignment vertical="center"/>
    </xf>
    <xf numFmtId="0" fontId="19" fillId="12" borderId="11" xfId="0" applyFont="1" applyFill="1" applyBorder="1"/>
    <xf numFmtId="0" fontId="22" fillId="11" borderId="11" xfId="0" applyFont="1" applyFill="1" applyBorder="1" applyAlignment="1">
      <alignment vertical="center"/>
    </xf>
    <xf numFmtId="0" fontId="21" fillId="2" borderId="11" xfId="0" applyFont="1" applyFill="1" applyBorder="1" applyAlignment="1">
      <alignment horizontal="left" vertical="center"/>
    </xf>
    <xf numFmtId="0" fontId="21" fillId="2" borderId="11" xfId="0" applyFont="1" applyFill="1" applyBorder="1" applyAlignment="1">
      <alignment horizontal="center" vertical="center"/>
    </xf>
    <xf numFmtId="0" fontId="22" fillId="11" borderId="11" xfId="0" applyFont="1" applyFill="1" applyBorder="1" applyAlignment="1">
      <alignment horizontal="left" vertical="center"/>
    </xf>
    <xf numFmtId="2" fontId="17" fillId="13" borderId="11" xfId="2" applyNumberFormat="1" applyBorder="1" applyAlignment="1">
      <alignment horizontal="center"/>
    </xf>
    <xf numFmtId="0" fontId="0" fillId="2" borderId="26" xfId="0" applyFill="1" applyBorder="1" applyAlignment="1">
      <alignment vertical="center"/>
    </xf>
    <xf numFmtId="0" fontId="0" fillId="0" borderId="12" xfId="0" applyBorder="1" applyAlignment="1">
      <alignment vertical="center" wrapText="1"/>
    </xf>
    <xf numFmtId="2" fontId="0" fillId="0" borderId="13" xfId="0" applyNumberFormat="1" applyBorder="1" applyAlignment="1">
      <alignment vertical="center"/>
    </xf>
    <xf numFmtId="0" fontId="0" fillId="15" borderId="22" xfId="0" applyFill="1" applyBorder="1"/>
    <xf numFmtId="0" fontId="0" fillId="15" borderId="11" xfId="0" applyFill="1" applyBorder="1"/>
    <xf numFmtId="2" fontId="0" fillId="15" borderId="15" xfId="0" applyNumberFormat="1" applyFill="1" applyBorder="1"/>
    <xf numFmtId="0" fontId="25" fillId="0" borderId="0" xfId="0" applyFont="1"/>
    <xf numFmtId="0" fontId="26" fillId="0" borderId="0" xfId="0" applyFont="1"/>
    <xf numFmtId="0" fontId="0" fillId="3" borderId="7" xfId="0" applyFill="1" applyBorder="1"/>
    <xf numFmtId="0" fontId="16" fillId="9" borderId="33" xfId="0" applyFont="1" applyFill="1" applyBorder="1" applyAlignment="1">
      <alignment horizontal="center"/>
    </xf>
    <xf numFmtId="0" fontId="8" fillId="6" borderId="22" xfId="0" applyFont="1" applyFill="1" applyBorder="1" applyAlignment="1">
      <alignment horizontal="left" vertical="center" wrapText="1"/>
    </xf>
    <xf numFmtId="0" fontId="0" fillId="6" borderId="3" xfId="0" applyFill="1" applyBorder="1" applyAlignment="1">
      <alignment horizontal="left" vertical="center" wrapText="1"/>
    </xf>
    <xf numFmtId="0" fontId="7" fillId="6" borderId="3" xfId="0" applyFont="1" applyFill="1" applyBorder="1" applyAlignment="1">
      <alignment horizontal="left" vertical="center"/>
    </xf>
    <xf numFmtId="0" fontId="1" fillId="6" borderId="2" xfId="0" applyFont="1" applyFill="1" applyBorder="1" applyAlignment="1">
      <alignment horizontal="right" vertical="center"/>
    </xf>
    <xf numFmtId="0" fontId="1" fillId="6" borderId="1" xfId="0" applyFont="1" applyFill="1" applyBorder="1" applyAlignment="1">
      <alignment horizontal="right" vertical="top" wrapText="1"/>
    </xf>
    <xf numFmtId="165" fontId="0" fillId="7" borderId="3" xfId="0" applyNumberFormat="1" applyFill="1" applyBorder="1" applyProtection="1">
      <protection locked="0"/>
    </xf>
    <xf numFmtId="0" fontId="28" fillId="3" borderId="5" xfId="0" applyFont="1" applyFill="1" applyBorder="1" applyProtection="1">
      <protection locked="0"/>
    </xf>
    <xf numFmtId="0" fontId="28" fillId="4" borderId="3" xfId="0" applyFont="1" applyFill="1" applyBorder="1"/>
    <xf numFmtId="0" fontId="28" fillId="3" borderId="7" xfId="0" applyFont="1" applyFill="1" applyBorder="1" applyProtection="1">
      <protection locked="0"/>
    </xf>
    <xf numFmtId="0" fontId="29" fillId="4" borderId="7" xfId="0" applyFont="1" applyFill="1" applyBorder="1" applyProtection="1">
      <protection locked="0"/>
    </xf>
    <xf numFmtId="0" fontId="30" fillId="4" borderId="7" xfId="0" applyFont="1" applyFill="1" applyBorder="1" applyProtection="1">
      <protection locked="0"/>
    </xf>
    <xf numFmtId="0" fontId="31" fillId="6" borderId="7" xfId="0" applyFont="1" applyFill="1" applyBorder="1" applyProtection="1">
      <protection locked="0"/>
    </xf>
    <xf numFmtId="0" fontId="31" fillId="6" borderId="9" xfId="0" applyFont="1" applyFill="1" applyBorder="1" applyProtection="1">
      <protection locked="0"/>
    </xf>
    <xf numFmtId="2" fontId="19" fillId="3" borderId="6" xfId="0" applyNumberFormat="1" applyFont="1" applyFill="1" applyBorder="1"/>
    <xf numFmtId="2" fontId="14" fillId="6" borderId="23" xfId="0" applyNumberFormat="1" applyFont="1" applyFill="1" applyBorder="1" applyAlignment="1"/>
    <xf numFmtId="0" fontId="0" fillId="5" borderId="5" xfId="0" applyFont="1" applyFill="1" applyBorder="1"/>
    <xf numFmtId="0" fontId="0" fillId="5" borderId="0" xfId="0" applyFont="1" applyFill="1" applyBorder="1"/>
    <xf numFmtId="0" fontId="0" fillId="4" borderId="7" xfId="0" applyFont="1" applyFill="1" applyBorder="1" applyAlignment="1">
      <alignment wrapText="1"/>
    </xf>
    <xf numFmtId="2" fontId="0" fillId="4" borderId="9" xfId="0" applyNumberFormat="1" applyFont="1" applyFill="1" applyBorder="1"/>
    <xf numFmtId="0" fontId="0" fillId="4" borderId="0" xfId="0" applyFont="1" applyFill="1" applyBorder="1"/>
    <xf numFmtId="0" fontId="0" fillId="4" borderId="6" xfId="0" applyFont="1" applyFill="1" applyBorder="1"/>
    <xf numFmtId="9" fontId="0" fillId="4" borderId="5" xfId="0" applyNumberFormat="1" applyFont="1" applyFill="1" applyBorder="1"/>
    <xf numFmtId="0" fontId="0" fillId="0" borderId="0" xfId="0" applyFont="1"/>
    <xf numFmtId="9" fontId="3" fillId="6" borderId="6" xfId="0" applyNumberFormat="1" applyFont="1" applyFill="1" applyBorder="1" applyAlignment="1">
      <alignment horizontal="left"/>
    </xf>
    <xf numFmtId="9" fontId="3" fillId="6" borderId="5" xfId="0" applyNumberFormat="1" applyFont="1" applyFill="1" applyBorder="1" applyAlignment="1">
      <alignment horizontal="right"/>
    </xf>
    <xf numFmtId="9" fontId="3" fillId="6" borderId="22" xfId="0" applyNumberFormat="1" applyFont="1" applyFill="1" applyBorder="1" applyAlignment="1">
      <alignment horizontal="right"/>
    </xf>
    <xf numFmtId="0" fontId="0" fillId="4" borderId="11" xfId="0" applyFill="1" applyBorder="1"/>
    <xf numFmtId="1" fontId="0" fillId="4" borderId="11" xfId="0" applyNumberFormat="1" applyFill="1" applyBorder="1" applyAlignment="1">
      <alignment horizontal="center"/>
    </xf>
    <xf numFmtId="0" fontId="0" fillId="4" borderId="11" xfId="0" applyFill="1" applyBorder="1" applyAlignment="1">
      <alignment horizontal="center"/>
    </xf>
    <xf numFmtId="0" fontId="0" fillId="3" borderId="34" xfId="0" applyFill="1" applyBorder="1"/>
    <xf numFmtId="0" fontId="0" fillId="3" borderId="12" xfId="0" applyFill="1" applyBorder="1"/>
    <xf numFmtId="0" fontId="0" fillId="3" borderId="12" xfId="0" applyFill="1" applyBorder="1" applyAlignment="1">
      <alignment horizontal="center"/>
    </xf>
    <xf numFmtId="0" fontId="0" fillId="3" borderId="13" xfId="0" applyFill="1" applyBorder="1" applyAlignment="1">
      <alignment horizontal="center"/>
    </xf>
    <xf numFmtId="0" fontId="0" fillId="4" borderId="35" xfId="0" applyFill="1" applyBorder="1"/>
    <xf numFmtId="0" fontId="0" fillId="4" borderId="15" xfId="0" applyFill="1" applyBorder="1" applyAlignment="1">
      <alignment horizontal="center"/>
    </xf>
    <xf numFmtId="0" fontId="0" fillId="6" borderId="36" xfId="0" applyFill="1" applyBorder="1"/>
    <xf numFmtId="1" fontId="0" fillId="6" borderId="28" xfId="0" applyNumberFormat="1" applyFill="1" applyBorder="1" applyAlignment="1">
      <alignment horizontal="center"/>
    </xf>
    <xf numFmtId="0" fontId="0" fillId="6" borderId="28" xfId="0" applyFill="1" applyBorder="1"/>
    <xf numFmtId="0" fontId="0" fillId="6" borderId="28" xfId="0" applyFill="1" applyBorder="1" applyAlignment="1">
      <alignment horizontal="center"/>
    </xf>
    <xf numFmtId="0" fontId="0" fillId="6" borderId="29" xfId="0" applyFill="1" applyBorder="1" applyAlignment="1">
      <alignment horizontal="center"/>
    </xf>
    <xf numFmtId="2" fontId="15" fillId="8" borderId="41" xfId="0" applyNumberFormat="1" applyFont="1" applyFill="1" applyBorder="1" applyAlignment="1">
      <alignment horizontal="center"/>
    </xf>
    <xf numFmtId="0" fontId="0" fillId="0" borderId="0" xfId="0" applyFont="1" applyFill="1" applyBorder="1"/>
    <xf numFmtId="0" fontId="34" fillId="5" borderId="6" xfId="0" applyFont="1" applyFill="1" applyBorder="1" applyAlignment="1">
      <alignment horizontal="right"/>
    </xf>
    <xf numFmtId="0" fontId="34" fillId="5" borderId="0" xfId="0" applyFont="1" applyFill="1" applyBorder="1" applyAlignment="1">
      <alignment horizontal="right"/>
    </xf>
    <xf numFmtId="0" fontId="27" fillId="3" borderId="42" xfId="0" applyFont="1" applyFill="1" applyBorder="1" applyAlignment="1">
      <alignment horizontal="center" vertical="top" wrapText="1"/>
    </xf>
    <xf numFmtId="0" fontId="27" fillId="3" borderId="43" xfId="0" applyFont="1" applyFill="1" applyBorder="1" applyAlignment="1">
      <alignment horizontal="center" vertical="top" wrapText="1"/>
    </xf>
    <xf numFmtId="0" fontId="27" fillId="3" borderId="44" xfId="0" applyFont="1" applyFill="1" applyBorder="1" applyAlignment="1">
      <alignment horizontal="center" vertical="top" wrapText="1"/>
    </xf>
    <xf numFmtId="2" fontId="1" fillId="6" borderId="4" xfId="0" applyNumberFormat="1" applyFont="1" applyFill="1" applyBorder="1" applyAlignment="1">
      <alignment horizontal="right"/>
    </xf>
    <xf numFmtId="2" fontId="1" fillId="6" borderId="8" xfId="0" applyNumberFormat="1" applyFont="1" applyFill="1" applyBorder="1" applyAlignment="1">
      <alignment horizontal="right"/>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0" fillId="5" borderId="5"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5" xfId="0" applyFill="1" applyBorder="1" applyAlignment="1" applyProtection="1">
      <alignment horizontal="center" wrapText="1"/>
      <protection locked="0"/>
    </xf>
    <xf numFmtId="0" fontId="0" fillId="5" borderId="6" xfId="0" applyFill="1" applyBorder="1" applyAlignment="1" applyProtection="1">
      <alignment horizontal="center" wrapText="1"/>
      <protection locked="0"/>
    </xf>
    <xf numFmtId="0" fontId="11" fillId="10" borderId="0" xfId="0" applyFont="1" applyFill="1" applyBorder="1" applyAlignment="1" applyProtection="1">
      <alignment horizontal="center" vertical="center" wrapText="1"/>
      <protection locked="0"/>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10" fillId="2" borderId="2" xfId="0" applyFont="1" applyFill="1" applyBorder="1" applyAlignment="1">
      <alignment horizontal="center" wrapText="1"/>
    </xf>
    <xf numFmtId="0" fontId="12" fillId="5" borderId="5" xfId="0" applyFont="1" applyFill="1" applyBorder="1" applyAlignment="1">
      <alignment wrapText="1"/>
    </xf>
    <xf numFmtId="0" fontId="0" fillId="5" borderId="0" xfId="0" applyFill="1" applyBorder="1" applyAlignment="1">
      <alignment wrapText="1"/>
    </xf>
    <xf numFmtId="0" fontId="12" fillId="5" borderId="0" xfId="0" applyFont="1" applyFill="1" applyBorder="1" applyAlignment="1">
      <alignment wrapText="1"/>
    </xf>
    <xf numFmtId="0" fontId="19" fillId="14" borderId="21" xfId="0" applyFont="1" applyFill="1" applyBorder="1" applyAlignment="1">
      <alignment horizontal="center" textRotation="90"/>
    </xf>
    <xf numFmtId="0" fontId="19" fillId="0" borderId="3" xfId="0" applyFont="1" applyBorder="1" applyAlignment="1">
      <alignment horizontal="center"/>
    </xf>
    <xf numFmtId="0" fontId="19" fillId="0" borderId="4"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0" fontId="19" fillId="11" borderId="3"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11" borderId="19" xfId="0" applyFont="1" applyFill="1" applyBorder="1" applyAlignment="1">
      <alignment horizontal="center" vertical="center"/>
    </xf>
    <xf numFmtId="0" fontId="19" fillId="11" borderId="21" xfId="0" applyFont="1" applyFill="1" applyBorder="1" applyAlignment="1">
      <alignment horizontal="center" vertical="center"/>
    </xf>
    <xf numFmtId="0" fontId="19" fillId="11" borderId="18" xfId="0" applyFont="1" applyFill="1" applyBorder="1" applyAlignment="1">
      <alignment horizontal="center" vertical="center"/>
    </xf>
    <xf numFmtId="0" fontId="19" fillId="2" borderId="11" xfId="0" applyFont="1" applyFill="1" applyBorder="1" applyAlignment="1">
      <alignment horizontal="center" wrapText="1"/>
    </xf>
    <xf numFmtId="0" fontId="21" fillId="11" borderId="23" xfId="0" applyFont="1" applyFill="1" applyBorder="1" applyAlignment="1">
      <alignment vertical="center" wrapText="1"/>
    </xf>
    <xf numFmtId="0" fontId="19" fillId="11" borderId="11" xfId="0" applyFont="1" applyFill="1" applyBorder="1" applyAlignment="1">
      <alignment horizontal="center" vertical="center"/>
    </xf>
    <xf numFmtId="2" fontId="0" fillId="2" borderId="11" xfId="0" applyNumberFormat="1" applyFill="1" applyBorder="1" applyAlignment="1">
      <alignment horizontal="center" wrapText="1"/>
    </xf>
    <xf numFmtId="0" fontId="24" fillId="12" borderId="11" xfId="0" applyFont="1" applyFill="1" applyBorder="1" applyAlignment="1">
      <alignment horizontal="center" vertical="center" textRotation="90" wrapText="1"/>
    </xf>
    <xf numFmtId="0" fontId="21" fillId="12" borderId="11" xfId="0" applyFont="1" applyFill="1" applyBorder="1" applyAlignment="1">
      <alignment vertical="center" wrapText="1"/>
    </xf>
    <xf numFmtId="0" fontId="21" fillId="12" borderId="19" xfId="0" applyFont="1" applyFill="1" applyBorder="1" applyAlignment="1">
      <alignment horizontal="left" vertical="center" wrapText="1"/>
    </xf>
    <xf numFmtId="0" fontId="21" fillId="12" borderId="21" xfId="0" applyFont="1" applyFill="1" applyBorder="1" applyAlignment="1">
      <alignment horizontal="left" vertical="center" wrapText="1"/>
    </xf>
    <xf numFmtId="0" fontId="21" fillId="12" borderId="18" xfId="0" applyFont="1" applyFill="1" applyBorder="1" applyAlignment="1">
      <alignment horizontal="left" vertical="center" wrapText="1"/>
    </xf>
    <xf numFmtId="0" fontId="19" fillId="12" borderId="11" xfId="0" applyFont="1" applyFill="1" applyBorder="1" applyAlignment="1">
      <alignment horizontal="center" vertical="center"/>
    </xf>
    <xf numFmtId="2" fontId="17" fillId="13" borderId="11" xfId="2" applyNumberFormat="1" applyBorder="1" applyAlignment="1">
      <alignment horizontal="center" vertical="center"/>
    </xf>
    <xf numFmtId="0" fontId="23" fillId="12" borderId="11" xfId="0" applyFont="1" applyFill="1" applyBorder="1" applyAlignment="1">
      <alignment horizontal="center" vertical="center" textRotation="90" wrapText="1"/>
    </xf>
    <xf numFmtId="0" fontId="20" fillId="7" borderId="11" xfId="0" applyFont="1" applyFill="1" applyBorder="1" applyAlignment="1">
      <alignment horizontal="center" vertical="center" wrapText="1"/>
    </xf>
    <xf numFmtId="0" fontId="21" fillId="12" borderId="11" xfId="0" applyFont="1" applyFill="1" applyBorder="1" applyAlignment="1">
      <alignment horizontal="left" vertical="center" wrapText="1"/>
    </xf>
    <xf numFmtId="0" fontId="19" fillId="12" borderId="18" xfId="0" applyFont="1" applyFill="1" applyBorder="1" applyAlignment="1">
      <alignment horizontal="center" vertical="center" textRotation="90" wrapText="1"/>
    </xf>
    <xf numFmtId="0" fontId="19" fillId="12" borderId="11" xfId="0" applyFont="1" applyFill="1" applyBorder="1" applyAlignment="1">
      <alignment horizontal="center" vertical="center" textRotation="90" wrapText="1"/>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5" borderId="14" xfId="0" applyFill="1" applyBorder="1"/>
    <xf numFmtId="0" fontId="0" fillId="5" borderId="1" xfId="0" applyFill="1" applyBorder="1"/>
    <xf numFmtId="0" fontId="0" fillId="15" borderId="14" xfId="0" applyFill="1" applyBorder="1" applyAlignment="1">
      <alignment wrapText="1"/>
    </xf>
    <xf numFmtId="0" fontId="0" fillId="15" borderId="1" xfId="0" applyFill="1" applyBorder="1"/>
    <xf numFmtId="0" fontId="0" fillId="12" borderId="14" xfId="0" applyFill="1" applyBorder="1" applyAlignment="1">
      <alignment vertical="top" wrapText="1"/>
    </xf>
    <xf numFmtId="0" fontId="0" fillId="12" borderId="1" xfId="0" applyFill="1" applyBorder="1" applyAlignment="1">
      <alignment vertical="top" wrapText="1"/>
    </xf>
    <xf numFmtId="0" fontId="0" fillId="11" borderId="14" xfId="0" applyFill="1" applyBorder="1"/>
    <xf numFmtId="0" fontId="0" fillId="0" borderId="23" xfId="0" applyBorder="1"/>
    <xf numFmtId="0" fontId="19" fillId="16" borderId="38" xfId="0" applyFont="1" applyFill="1" applyBorder="1" applyAlignment="1">
      <alignment horizontal="center" vertical="center" wrapText="1"/>
    </xf>
    <xf numFmtId="0" fontId="19" fillId="16" borderId="37" xfId="0"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19" fillId="16" borderId="24" xfId="0" applyFont="1" applyFill="1" applyBorder="1" applyAlignment="1">
      <alignment horizontal="center" vertical="center" wrapText="1"/>
    </xf>
    <xf numFmtId="0" fontId="19" fillId="16" borderId="40" xfId="0" applyFont="1" applyFill="1" applyBorder="1" applyAlignment="1">
      <alignment horizontal="center" vertical="center" wrapText="1"/>
    </xf>
  </cellXfs>
  <cellStyles count="3">
    <cellStyle name="Berechnung" xfId="2" builtinId="22"/>
    <cellStyle name="Standard" xfId="0" builtinId="0"/>
    <cellStyle name="Standard 3" xfId="1"/>
  </cellStyles>
  <dxfs count="5">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Link="$H$13" fmlaRange="Gewichtung!$D$11:$D$14" noThreeD="1" sel="4" val="0"/>
</file>

<file path=xl/ctrlProps/ctrlProp10.xml><?xml version="1.0" encoding="utf-8"?>
<formControlPr xmlns="http://schemas.microsoft.com/office/spreadsheetml/2009/9/main" objectType="Drop" dropStyle="combo" dx="16" fmlaLink="$J$16" fmlaRange="Gewichtung!$D$18:$D$20" noThreeD="1" sel="2" val="0"/>
</file>

<file path=xl/ctrlProps/ctrlProp11.xml><?xml version="1.0" encoding="utf-8"?>
<formControlPr xmlns="http://schemas.microsoft.com/office/spreadsheetml/2009/9/main" objectType="Drop" dropStyle="combo" dx="16" fmlaLink="$J$17" fmlaRange="Gewichtung!$D$21:$D$23" noThreeD="1" sel="2" val="0"/>
</file>

<file path=xl/ctrlProps/ctrlProp12.xml><?xml version="1.0" encoding="utf-8"?>
<formControlPr xmlns="http://schemas.microsoft.com/office/spreadsheetml/2009/9/main" objectType="Drop" dropStyle="combo" dx="16" fmlaLink="$J$20" fmlaRange="Gewichtung!$D$27:$D$29" noThreeD="1" sel="2" val="0"/>
</file>

<file path=xl/ctrlProps/ctrlProp13.xml><?xml version="1.0" encoding="utf-8"?>
<formControlPr xmlns="http://schemas.microsoft.com/office/spreadsheetml/2009/9/main" objectType="Drop" dropStyle="combo" dx="16" fmlaLink="$J$21" fmlaRange="Gewichtung!$D$30:$D$32" noThreeD="1" sel="2" val="0"/>
</file>

<file path=xl/ctrlProps/ctrlProp14.xml><?xml version="1.0" encoding="utf-8"?>
<formControlPr xmlns="http://schemas.microsoft.com/office/spreadsheetml/2009/9/main" objectType="Drop" dropStyle="combo" dx="16" fmlaLink="$J$24" fmlaRange="Gewichtung!$D$33:$D$35" noThreeD="1" val="0"/>
</file>

<file path=xl/ctrlProps/ctrlProp15.xml><?xml version="1.0" encoding="utf-8"?>
<formControlPr xmlns="http://schemas.microsoft.com/office/spreadsheetml/2009/9/main" objectType="Drop" dropStyle="combo" dx="16" fmlaLink="$L$13" fmlaRange="Gewichtung!$D$11:$D$14" noThreeD="1" sel="2" val="0"/>
</file>

<file path=xl/ctrlProps/ctrlProp16.xml><?xml version="1.0" encoding="utf-8"?>
<formControlPr xmlns="http://schemas.microsoft.com/office/spreadsheetml/2009/9/main" objectType="Drop" dropStyle="combo" dx="16" fmlaLink="$L$15" fmlaRange="Gewichtung!$D$15:$D$17" noThreeD="1" sel="3" val="0"/>
</file>

<file path=xl/ctrlProps/ctrlProp17.xml><?xml version="1.0" encoding="utf-8"?>
<formControlPr xmlns="http://schemas.microsoft.com/office/spreadsheetml/2009/9/main" objectType="Drop" dropStyle="combo" dx="16" fmlaLink="$L$16" fmlaRange="Gewichtung!$D$18:$D$20" noThreeD="1" val="0"/>
</file>

<file path=xl/ctrlProps/ctrlProp18.xml><?xml version="1.0" encoding="utf-8"?>
<formControlPr xmlns="http://schemas.microsoft.com/office/spreadsheetml/2009/9/main" objectType="Drop" dropStyle="combo" dx="16" fmlaLink="$L$17" fmlaRange="Gewichtung!$D$21:$D$23" noThreeD="1" sel="3" val="0"/>
</file>

<file path=xl/ctrlProps/ctrlProp19.xml><?xml version="1.0" encoding="utf-8"?>
<formControlPr xmlns="http://schemas.microsoft.com/office/spreadsheetml/2009/9/main" objectType="Drop" dropStyle="combo" dx="16" fmlaLink="$L$20" fmlaRange="Gewichtung!$D$27:$D$29" noThreeD="1" sel="3" val="0"/>
</file>

<file path=xl/ctrlProps/ctrlProp2.xml><?xml version="1.0" encoding="utf-8"?>
<formControlPr xmlns="http://schemas.microsoft.com/office/spreadsheetml/2009/9/main" objectType="Drop" dropStyle="combo" dx="16" fmlaLink="$H$15" fmlaRange="Gewichtung!$D$15:$D$17" noThreeD="1" sel="3" val="0"/>
</file>

<file path=xl/ctrlProps/ctrlProp20.xml><?xml version="1.0" encoding="utf-8"?>
<formControlPr xmlns="http://schemas.microsoft.com/office/spreadsheetml/2009/9/main" objectType="Drop" dropStyle="combo" dx="16" fmlaLink="$L$21" fmlaRange="Gewichtung!$D$30:$D$32" noThreeD="1" val="0"/>
</file>

<file path=xl/ctrlProps/ctrlProp21.xml><?xml version="1.0" encoding="utf-8"?>
<formControlPr xmlns="http://schemas.microsoft.com/office/spreadsheetml/2009/9/main" objectType="Drop" dropStyle="combo" dx="16" fmlaLink="$L$24" fmlaRange="Gewichtung!$D$33:$D$35" noThreeD="1" val="0"/>
</file>

<file path=xl/ctrlProps/ctrlProp22.xml><?xml version="1.0" encoding="utf-8"?>
<formControlPr xmlns="http://schemas.microsoft.com/office/spreadsheetml/2009/9/main" objectType="Drop" dropStyle="combo" dx="16" fmlaLink="$N$13" fmlaRange="Gewichtung!$D$11:$D$14" noThreeD="1" val="0"/>
</file>

<file path=xl/ctrlProps/ctrlProp23.xml><?xml version="1.0" encoding="utf-8"?>
<formControlPr xmlns="http://schemas.microsoft.com/office/spreadsheetml/2009/9/main" objectType="Drop" dropStyle="combo" dx="16" fmlaLink="$N$15" fmlaRange="Gewichtung!$D$15:$D$17" noThreeD="1" val="0"/>
</file>

<file path=xl/ctrlProps/ctrlProp24.xml><?xml version="1.0" encoding="utf-8"?>
<formControlPr xmlns="http://schemas.microsoft.com/office/spreadsheetml/2009/9/main" objectType="Drop" dropStyle="combo" dx="16" fmlaLink="$N$16" fmlaRange="Gewichtung!$D$18:$D$20" noThreeD="1" sel="2" val="0"/>
</file>

<file path=xl/ctrlProps/ctrlProp25.xml><?xml version="1.0" encoding="utf-8"?>
<formControlPr xmlns="http://schemas.microsoft.com/office/spreadsheetml/2009/9/main" objectType="Drop" dropStyle="combo" dx="16" fmlaLink="$N$17" fmlaRange="Gewichtung!$D$21:$D$23" noThreeD="1" sel="2" val="0"/>
</file>

<file path=xl/ctrlProps/ctrlProp26.xml><?xml version="1.0" encoding="utf-8"?>
<formControlPr xmlns="http://schemas.microsoft.com/office/spreadsheetml/2009/9/main" objectType="Drop" dropStyle="combo" dx="16" fmlaLink="$N$20" fmlaRange="Gewichtung!$D$27:$D$29" noThreeD="1" val="0"/>
</file>

<file path=xl/ctrlProps/ctrlProp27.xml><?xml version="1.0" encoding="utf-8"?>
<formControlPr xmlns="http://schemas.microsoft.com/office/spreadsheetml/2009/9/main" objectType="Drop" dropStyle="combo" dx="16" fmlaLink="$N$21" fmlaRange="Gewichtung!$D$30:$D$32" noThreeD="1" sel="2" val="0"/>
</file>

<file path=xl/ctrlProps/ctrlProp28.xml><?xml version="1.0" encoding="utf-8"?>
<formControlPr xmlns="http://schemas.microsoft.com/office/spreadsheetml/2009/9/main" objectType="Drop" dropStyle="combo" dx="16" fmlaLink="$N$24" fmlaRange="Gewichtung!$D$33:$D$35" noThreeD="1" sel="3" val="0"/>
</file>

<file path=xl/ctrlProps/ctrlProp29.xml><?xml version="1.0" encoding="utf-8"?>
<formControlPr xmlns="http://schemas.microsoft.com/office/spreadsheetml/2009/9/main" objectType="Drop" dropStyle="combo" dx="16" fmlaLink="$P$13" fmlaRange="Gewichtung!$D$11:$D$14" noThreeD="1" sel="4" val="0"/>
</file>

<file path=xl/ctrlProps/ctrlProp3.xml><?xml version="1.0" encoding="utf-8"?>
<formControlPr xmlns="http://schemas.microsoft.com/office/spreadsheetml/2009/9/main" objectType="Drop" dropStyle="combo" dx="16" fmlaLink="$H$16" fmlaRange="Gewichtung!$D$18:$D$20" noThreeD="1" val="0"/>
</file>

<file path=xl/ctrlProps/ctrlProp30.xml><?xml version="1.0" encoding="utf-8"?>
<formControlPr xmlns="http://schemas.microsoft.com/office/spreadsheetml/2009/9/main" objectType="Drop" dropStyle="combo" dx="16" fmlaLink="$P$15" fmlaRange="Gewichtung!$D$15:$D$17" noThreeD="1" sel="2" val="0"/>
</file>

<file path=xl/ctrlProps/ctrlProp31.xml><?xml version="1.0" encoding="utf-8"?>
<formControlPr xmlns="http://schemas.microsoft.com/office/spreadsheetml/2009/9/main" objectType="Drop" dropStyle="combo" dx="16" fmlaLink="$P$16" fmlaRange="Gewichtung!$D$18:$D$20" noThreeD="1" val="0"/>
</file>

<file path=xl/ctrlProps/ctrlProp32.xml><?xml version="1.0" encoding="utf-8"?>
<formControlPr xmlns="http://schemas.microsoft.com/office/spreadsheetml/2009/9/main" objectType="Drop" dropStyle="combo" dx="16" fmlaLink="$P$17" fmlaRange="Gewichtung!$D$21:$D$23" noThreeD="1" sel="3" val="0"/>
</file>

<file path=xl/ctrlProps/ctrlProp33.xml><?xml version="1.0" encoding="utf-8"?>
<formControlPr xmlns="http://schemas.microsoft.com/office/spreadsheetml/2009/9/main" objectType="Drop" dropStyle="combo" dx="16" fmlaLink="$P$20" fmlaRange="Gewichtung!$D$27:$D$29" noThreeD="1" sel="3" val="0"/>
</file>

<file path=xl/ctrlProps/ctrlProp34.xml><?xml version="1.0" encoding="utf-8"?>
<formControlPr xmlns="http://schemas.microsoft.com/office/spreadsheetml/2009/9/main" objectType="Drop" dropStyle="combo" dx="16" fmlaLink="$P$21" fmlaRange="Gewichtung!$D$30:$D$32" noThreeD="1" sel="2" val="0"/>
</file>

<file path=xl/ctrlProps/ctrlProp35.xml><?xml version="1.0" encoding="utf-8"?>
<formControlPr xmlns="http://schemas.microsoft.com/office/spreadsheetml/2009/9/main" objectType="Drop" dropStyle="combo" dx="16" fmlaLink="$P$24" fmlaRange="Gewichtung!$D$33:$D$35" noThreeD="1" val="0"/>
</file>

<file path=xl/ctrlProps/ctrlProp36.xml><?xml version="1.0" encoding="utf-8"?>
<formControlPr xmlns="http://schemas.microsoft.com/office/spreadsheetml/2009/9/main" objectType="Drop" dropStyle="combo" dx="16" fmlaLink="$R$13" fmlaRange="Gewichtung!$D$11:$D$14" noThreeD="1" val="0"/>
</file>

<file path=xl/ctrlProps/ctrlProp37.xml><?xml version="1.0" encoding="utf-8"?>
<formControlPr xmlns="http://schemas.microsoft.com/office/spreadsheetml/2009/9/main" objectType="Drop" dropStyle="combo" dx="16" fmlaLink="$R$15" fmlaRange="Gewichtung!$D$15:$D$17" noThreeD="1" val="0"/>
</file>

<file path=xl/ctrlProps/ctrlProp38.xml><?xml version="1.0" encoding="utf-8"?>
<formControlPr xmlns="http://schemas.microsoft.com/office/spreadsheetml/2009/9/main" objectType="Drop" dropStyle="combo" dx="16" fmlaLink="$R$16" fmlaRange="Gewichtung!$D$18:$D$20" noThreeD="1" val="0"/>
</file>

<file path=xl/ctrlProps/ctrlProp39.xml><?xml version="1.0" encoding="utf-8"?>
<formControlPr xmlns="http://schemas.microsoft.com/office/spreadsheetml/2009/9/main" objectType="Drop" dropStyle="combo" dx="16" fmlaLink="$R$17" fmlaRange="Gewichtung!$D$21:$D$23" noThreeD="1" val="0"/>
</file>

<file path=xl/ctrlProps/ctrlProp4.xml><?xml version="1.0" encoding="utf-8"?>
<formControlPr xmlns="http://schemas.microsoft.com/office/spreadsheetml/2009/9/main" objectType="Drop" dropStyle="combo" dx="16" fmlaLink="$H$17" fmlaRange="Gewichtung!$D$21:$D$23" noThreeD="1" sel="2" val="0"/>
</file>

<file path=xl/ctrlProps/ctrlProp40.xml><?xml version="1.0" encoding="utf-8"?>
<formControlPr xmlns="http://schemas.microsoft.com/office/spreadsheetml/2009/9/main" objectType="Drop" dropStyle="combo" dx="16" fmlaLink="$R$20" fmlaRange="Gewichtung!$D$27:$D$29" noThreeD="1" val="0"/>
</file>

<file path=xl/ctrlProps/ctrlProp41.xml><?xml version="1.0" encoding="utf-8"?>
<formControlPr xmlns="http://schemas.microsoft.com/office/spreadsheetml/2009/9/main" objectType="Drop" dropStyle="combo" dx="16" fmlaLink="$R$21" fmlaRange="Gewichtung!$D$30:$D$32" noThreeD="1" val="0"/>
</file>

<file path=xl/ctrlProps/ctrlProp42.xml><?xml version="1.0" encoding="utf-8"?>
<formControlPr xmlns="http://schemas.microsoft.com/office/spreadsheetml/2009/9/main" objectType="Drop" dropStyle="combo" dx="16" fmlaLink="$R$24" fmlaRange="Gewichtung!$D$33:$D$35" noThreeD="1" sel="2" val="0"/>
</file>

<file path=xl/ctrlProps/ctrlProp43.xml><?xml version="1.0" encoding="utf-8"?>
<formControlPr xmlns="http://schemas.microsoft.com/office/spreadsheetml/2009/9/main" objectType="Drop" dropStyle="combo" dx="16" fmlaLink="$R$13" fmlaRange="Gewichtung!$D$11:$D$14" noThreeD="1" val="0"/>
</file>

<file path=xl/ctrlProps/ctrlProp44.xml><?xml version="1.0" encoding="utf-8"?>
<formControlPr xmlns="http://schemas.microsoft.com/office/spreadsheetml/2009/9/main" objectType="Drop" dropStyle="combo" dx="16" fmlaLink="$H$18" fmlaRange="Gewichtung!$D$24:$D$26" noThreeD="1" sel="3" val="0"/>
</file>

<file path=xl/ctrlProps/ctrlProp45.xml><?xml version="1.0" encoding="utf-8"?>
<formControlPr xmlns="http://schemas.microsoft.com/office/spreadsheetml/2009/9/main" objectType="Drop" dropStyle="combo" dx="16" fmlaLink="$J$18" fmlaRange="Gewichtung!$D$24:$D$26" noThreeD="1" val="0"/>
</file>

<file path=xl/ctrlProps/ctrlProp46.xml><?xml version="1.0" encoding="utf-8"?>
<formControlPr xmlns="http://schemas.microsoft.com/office/spreadsheetml/2009/9/main" objectType="Drop" dropStyle="combo" dx="16" fmlaLink="$L$18" fmlaRange="Gewichtung!$D$24:$D$26" noThreeD="1" sel="2" val="0"/>
</file>

<file path=xl/ctrlProps/ctrlProp47.xml><?xml version="1.0" encoding="utf-8"?>
<formControlPr xmlns="http://schemas.microsoft.com/office/spreadsheetml/2009/9/main" objectType="Drop" dropStyle="combo" dx="16" fmlaLink="$N$18" fmlaRange="Gewichtung!$D$24:$D$26" noThreeD="1" sel="2" val="0"/>
</file>

<file path=xl/ctrlProps/ctrlProp48.xml><?xml version="1.0" encoding="utf-8"?>
<formControlPr xmlns="http://schemas.microsoft.com/office/spreadsheetml/2009/9/main" objectType="Drop" dropStyle="combo" dx="16" fmlaLink="$P$18" fmlaRange="Gewichtung!$D$24:$D$26" noThreeD="1" sel="2" val="0"/>
</file>

<file path=xl/ctrlProps/ctrlProp49.xml><?xml version="1.0" encoding="utf-8"?>
<formControlPr xmlns="http://schemas.microsoft.com/office/spreadsheetml/2009/9/main" objectType="Drop" dropStyle="combo" dx="16" fmlaLink="$R$18" fmlaRange="Gewichtung!$D$24:$D$26" noThreeD="1" sel="2" val="0"/>
</file>

<file path=xl/ctrlProps/ctrlProp5.xml><?xml version="1.0" encoding="utf-8"?>
<formControlPr xmlns="http://schemas.microsoft.com/office/spreadsheetml/2009/9/main" objectType="Drop" dropStyle="combo" dx="16" fmlaLink="$H$20" fmlaRange="Gewichtung!$D$27:$D$29" noThreeD="1" sel="2" val="0"/>
</file>

<file path=xl/ctrlProps/ctrlProp6.xml><?xml version="1.0" encoding="utf-8"?>
<formControlPr xmlns="http://schemas.microsoft.com/office/spreadsheetml/2009/9/main" objectType="Drop" dropStyle="combo" dx="16" fmlaLink="$H$21" fmlaRange="Gewichtung!$D$30:$D$32" noThreeD="1" sel="3" val="0"/>
</file>

<file path=xl/ctrlProps/ctrlProp7.xml><?xml version="1.0" encoding="utf-8"?>
<formControlPr xmlns="http://schemas.microsoft.com/office/spreadsheetml/2009/9/main" objectType="Drop" dropStyle="combo" dx="16" fmlaLink="$H$24" fmlaRange="Gewichtung!$D$33:$D$35" noThreeD="1" sel="2" val="0"/>
</file>

<file path=xl/ctrlProps/ctrlProp8.xml><?xml version="1.0" encoding="utf-8"?>
<formControlPr xmlns="http://schemas.microsoft.com/office/spreadsheetml/2009/9/main" objectType="Drop" dropStyle="combo" dx="16" fmlaLink="$J$13" fmlaRange="Gewichtung!$D$11:$D$14" noThreeD="1" sel="3" val="0"/>
</file>

<file path=xl/ctrlProps/ctrlProp9.xml><?xml version="1.0" encoding="utf-8"?>
<formControlPr xmlns="http://schemas.microsoft.com/office/spreadsheetml/2009/9/main" objectType="Drop" dropStyle="combo" dx="16" fmlaLink="$J$15" fmlaRange="Gewichtung!$D$15:$D$17"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747712</xdr:colOff>
      <xdr:row>28</xdr:row>
      <xdr:rowOff>178592</xdr:rowOff>
    </xdr:from>
    <xdr:to>
      <xdr:col>11</xdr:col>
      <xdr:colOff>945356</xdr:colOff>
      <xdr:row>43</xdr:row>
      <xdr:rowOff>0</xdr:rowOff>
    </xdr:to>
    <xdr:sp macro="" textlink="">
      <xdr:nvSpPr>
        <xdr:cNvPr id="2" name="Textfeld 1"/>
        <xdr:cNvSpPr txBox="1"/>
      </xdr:nvSpPr>
      <xdr:spPr>
        <a:xfrm>
          <a:off x="4543058" y="8311477"/>
          <a:ext cx="8623606" cy="267890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a:solidFill>
                <a:srgbClr val="FF0000"/>
              </a:solidFill>
              <a:latin typeface="Calibri" pitchFamily="34" charset="0"/>
              <a:cs typeface="Arial" pitchFamily="34" charset="0"/>
            </a:rPr>
            <a:t>Besondere</a:t>
          </a:r>
          <a:r>
            <a:rPr lang="de-DE" sz="1400" baseline="0">
              <a:solidFill>
                <a:srgbClr val="FF0000"/>
              </a:solidFill>
              <a:latin typeface="Calibri" pitchFamily="34" charset="0"/>
              <a:cs typeface="Arial" pitchFamily="34" charset="0"/>
            </a:rPr>
            <a:t> Hinweise zur Bewertungsmatrix</a:t>
          </a:r>
        </a:p>
        <a:p>
          <a:endParaRPr lang="de-DE" sz="1100">
            <a:latin typeface="Calibri" pitchFamily="34" charset="0"/>
            <a:cs typeface="Arial" pitchFamily="34" charset="0"/>
          </a:endParaRPr>
        </a:p>
        <a:p>
          <a:r>
            <a:rPr lang="de-DE" sz="1200">
              <a:latin typeface="Calibri" pitchFamily="34" charset="0"/>
              <a:cs typeface="Arial" pitchFamily="34" charset="0"/>
            </a:rPr>
            <a:t>Im Rahmen der Ausschreibung sollten  vor der Anwendung der Bewertungsmatrix </a:t>
          </a:r>
          <a:r>
            <a:rPr lang="de-DE" sz="1200" b="1" u="sng">
              <a:latin typeface="Calibri" pitchFamily="34" charset="0"/>
              <a:cs typeface="Arial" pitchFamily="34" charset="0"/>
            </a:rPr>
            <a:t>Eignungskriterien</a:t>
          </a:r>
          <a:r>
            <a:rPr lang="de-DE" sz="1200">
              <a:latin typeface="Calibri" pitchFamily="34" charset="0"/>
              <a:cs typeface="Arial" pitchFamily="34" charset="0"/>
            </a:rPr>
            <a:t> verwendet werden.</a:t>
          </a:r>
          <a:br>
            <a:rPr lang="de-DE" sz="1200">
              <a:latin typeface="Calibri" pitchFamily="34" charset="0"/>
              <a:cs typeface="Arial" pitchFamily="34" charset="0"/>
            </a:rPr>
          </a:br>
          <a:r>
            <a:rPr lang="de-DE" sz="1200">
              <a:latin typeface="Calibri" pitchFamily="34" charset="0"/>
              <a:cs typeface="Arial" pitchFamily="34" charset="0"/>
            </a:rPr>
            <a:t>Diese</a:t>
          </a:r>
          <a:r>
            <a:rPr lang="de-DE" sz="1200" baseline="0">
              <a:latin typeface="Calibri" pitchFamily="34" charset="0"/>
              <a:cs typeface="Arial" pitchFamily="34" charset="0"/>
            </a:rPr>
            <a:t> sind nicht Bestandteil dieses Dokuments.</a:t>
          </a:r>
          <a:endParaRPr lang="de-DE" sz="1200">
            <a:latin typeface="Calibri" pitchFamily="34" charset="0"/>
            <a:cs typeface="Arial" pitchFamily="34" charset="0"/>
          </a:endParaRPr>
        </a:p>
        <a:p>
          <a:r>
            <a:rPr lang="de-DE" sz="1200">
              <a:latin typeface="Calibri" pitchFamily="34" charset="0"/>
              <a:cs typeface="Arial" pitchFamily="34" charset="0"/>
            </a:rPr>
            <a:t>----------</a:t>
          </a:r>
        </a:p>
        <a:p>
          <a:r>
            <a:rPr lang="de-DE" sz="1200">
              <a:latin typeface="Calibri" pitchFamily="34" charset="0"/>
              <a:cs typeface="Arial" pitchFamily="34" charset="0"/>
            </a:rPr>
            <a:t>Der Blattschutz kann im Menüpunkt: "Überprüfen"  eingeschaltet bzw. ausgeschaltet werden. Gegebenenfalls kann ein Kennwort</a:t>
          </a:r>
          <a:r>
            <a:rPr lang="de-DE" sz="1200" baseline="0">
              <a:latin typeface="Calibri" pitchFamily="34" charset="0"/>
              <a:cs typeface="Arial" pitchFamily="34" charset="0"/>
            </a:rPr>
            <a:t> vergeben werden.  Der Haken muss  auf dem zweiten Menüpunkt stehen.Der Blattschutz ist auf beiden Blättern aktiv und muss aufgehoben werden.</a:t>
          </a:r>
          <a:endParaRPr lang="de-DE" sz="1200">
            <a:latin typeface="Calibri" pitchFamily="34" charset="0"/>
            <a:cs typeface="Arial" pitchFamily="34" charset="0"/>
          </a:endParaRPr>
        </a:p>
        <a:p>
          <a:r>
            <a:rPr lang="de-DE" sz="1200">
              <a:latin typeface="Calibri" pitchFamily="34" charset="0"/>
              <a:cs typeface="Arial" pitchFamily="34" charset="0"/>
            </a:rPr>
            <a:t>-----------</a:t>
          </a:r>
        </a:p>
        <a:p>
          <a:r>
            <a:rPr lang="de-DE" sz="1200">
              <a:latin typeface="Calibri" pitchFamily="34" charset="0"/>
              <a:cs typeface="Arial" pitchFamily="34" charset="0"/>
            </a:rPr>
            <a:t>Wird</a:t>
          </a:r>
          <a:r>
            <a:rPr lang="de-DE" sz="1200" baseline="0">
              <a:latin typeface="Calibri" pitchFamily="34" charset="0"/>
              <a:cs typeface="Arial" pitchFamily="34" charset="0"/>
            </a:rPr>
            <a:t> der Name des Bieters in Zelle 5 nicht eingetragen, wird das Angebot nicht gewertet.</a:t>
          </a:r>
        </a:p>
        <a:p>
          <a:r>
            <a:rPr lang="de-DE" sz="1200" baseline="0">
              <a:latin typeface="Calibri" pitchFamily="34" charset="0"/>
              <a:cs typeface="Arial" pitchFamily="34" charset="0"/>
            </a:rPr>
            <a:t>Dies ist sinnvoll, wenn die Anzahl der Bieter z.B. kleiner als 6 ist.</a:t>
          </a:r>
        </a:p>
        <a:p>
          <a:r>
            <a:rPr lang="de-DE" sz="1200" baseline="0">
              <a:latin typeface="Calibri" pitchFamily="34" charset="0"/>
              <a:cs typeface="Arial" pitchFamily="34" charset="0"/>
            </a:rPr>
            <a:t>-----------</a:t>
          </a:r>
        </a:p>
        <a:p>
          <a:r>
            <a:rPr lang="de-DE" sz="1200" baseline="0">
              <a:latin typeface="Calibri" pitchFamily="34" charset="0"/>
              <a:cs typeface="Arial" pitchFamily="34" charset="0"/>
            </a:rPr>
            <a:t>Ist die Zelle mit einem kleinen roten Dreieck in der rechten oberen Ecke versehen, verbirgt sich dahinter ein Kommentar, der erscheint, sobald mit der Maus über die Zelle gefahren wird.</a:t>
          </a:r>
        </a:p>
      </xdr:txBody>
    </xdr:sp>
    <xdr:clientData/>
  </xdr:twoCellAnchor>
  <xdr:twoCellAnchor editAs="oneCell">
    <xdr:from>
      <xdr:col>5</xdr:col>
      <xdr:colOff>0</xdr:colOff>
      <xdr:row>44</xdr:row>
      <xdr:rowOff>0</xdr:rowOff>
    </xdr:from>
    <xdr:to>
      <xdr:col>6</xdr:col>
      <xdr:colOff>142876</xdr:colOff>
      <xdr:row>63</xdr:row>
      <xdr:rowOff>19050</xdr:rowOff>
    </xdr:to>
    <xdr:pic>
      <xdr:nvPicPr>
        <xdr:cNvPr id="1103" name="Picture 79"/>
        <xdr:cNvPicPr>
          <a:picLocks noChangeAspect="1" noChangeArrowheads="1"/>
        </xdr:cNvPicPr>
      </xdr:nvPicPr>
      <xdr:blipFill>
        <a:blip xmlns:r="http://schemas.openxmlformats.org/officeDocument/2006/relationships" r:embed="rId1" cstate="print"/>
        <a:srcRect/>
        <a:stretch>
          <a:fillRect/>
        </a:stretch>
      </xdr:blipFill>
      <xdr:spPr bwMode="auto">
        <a:xfrm>
          <a:off x="4562475" y="11182350"/>
          <a:ext cx="2847975" cy="3638550"/>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7</xdr:col>
          <xdr:colOff>9525</xdr:colOff>
          <xdr:row>12</xdr:row>
          <xdr:rowOff>209550</xdr:rowOff>
        </xdr:from>
        <xdr:to>
          <xdr:col>7</xdr:col>
          <xdr:colOff>1171575</xdr:colOff>
          <xdr:row>12</xdr:row>
          <xdr:rowOff>409575</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219075</xdr:rowOff>
        </xdr:from>
        <xdr:to>
          <xdr:col>7</xdr:col>
          <xdr:colOff>1171575</xdr:colOff>
          <xdr:row>15</xdr:row>
          <xdr:rowOff>9525</xdr:rowOff>
        </xdr:to>
        <xdr:sp macro="" textlink="">
          <xdr:nvSpPr>
            <xdr:cNvPr id="1044" name="Drop Dow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180975</xdr:rowOff>
        </xdr:from>
        <xdr:to>
          <xdr:col>7</xdr:col>
          <xdr:colOff>1171575</xdr:colOff>
          <xdr:row>16</xdr:row>
          <xdr:rowOff>0</xdr:rowOff>
        </xdr:to>
        <xdr:sp macro="" textlink="">
          <xdr:nvSpPr>
            <xdr:cNvPr id="1045" name="Drop Dow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180975</xdr:rowOff>
        </xdr:from>
        <xdr:to>
          <xdr:col>7</xdr:col>
          <xdr:colOff>1171575</xdr:colOff>
          <xdr:row>17</xdr:row>
          <xdr:rowOff>0</xdr:rowOff>
        </xdr:to>
        <xdr:sp macro="" textlink="">
          <xdr:nvSpPr>
            <xdr:cNvPr id="1046" name="Drop Dow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180975</xdr:rowOff>
        </xdr:from>
        <xdr:to>
          <xdr:col>7</xdr:col>
          <xdr:colOff>1171575</xdr:colOff>
          <xdr:row>20</xdr:row>
          <xdr:rowOff>0</xdr:rowOff>
        </xdr:to>
        <xdr:sp macro="" textlink="">
          <xdr:nvSpPr>
            <xdr:cNvPr id="1047" name="Drop Dow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0</xdr:rowOff>
        </xdr:from>
        <xdr:to>
          <xdr:col>7</xdr:col>
          <xdr:colOff>1171575</xdr:colOff>
          <xdr:row>21</xdr:row>
          <xdr:rowOff>9525</xdr:rowOff>
        </xdr:to>
        <xdr:sp macro="" textlink="">
          <xdr:nvSpPr>
            <xdr:cNvPr id="1048" name="Drop Dow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38100</xdr:rowOff>
        </xdr:from>
        <xdr:to>
          <xdr:col>7</xdr:col>
          <xdr:colOff>1171575</xdr:colOff>
          <xdr:row>23</xdr:row>
          <xdr:rowOff>238125</xdr:rowOff>
        </xdr:to>
        <xdr:sp macro="" textlink="">
          <xdr:nvSpPr>
            <xdr:cNvPr id="1049" name="Drop Dow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209550</xdr:rowOff>
        </xdr:from>
        <xdr:to>
          <xdr:col>10</xdr:col>
          <xdr:colOff>9525</xdr:colOff>
          <xdr:row>12</xdr:row>
          <xdr:rowOff>409575</xdr:rowOff>
        </xdr:to>
        <xdr:sp macro="" textlink="">
          <xdr:nvSpPr>
            <xdr:cNvPr id="1050" name="Drop Dow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219075</xdr:rowOff>
        </xdr:from>
        <xdr:to>
          <xdr:col>9</xdr:col>
          <xdr:colOff>1171575</xdr:colOff>
          <xdr:row>15</xdr:row>
          <xdr:rowOff>9525</xdr:rowOff>
        </xdr:to>
        <xdr:sp macro="" textlink="">
          <xdr:nvSpPr>
            <xdr:cNvPr id="1051" name="Drop Dow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180975</xdr:rowOff>
        </xdr:from>
        <xdr:to>
          <xdr:col>9</xdr:col>
          <xdr:colOff>1171575</xdr:colOff>
          <xdr:row>16</xdr:row>
          <xdr:rowOff>0</xdr:rowOff>
        </xdr:to>
        <xdr:sp macro="" textlink="">
          <xdr:nvSpPr>
            <xdr:cNvPr id="1052" name="Drop Dow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180975</xdr:rowOff>
        </xdr:from>
        <xdr:to>
          <xdr:col>9</xdr:col>
          <xdr:colOff>1171575</xdr:colOff>
          <xdr:row>17</xdr:row>
          <xdr:rowOff>0</xdr:rowOff>
        </xdr:to>
        <xdr:sp macro="" textlink="">
          <xdr:nvSpPr>
            <xdr:cNvPr id="1053" name="Drop Dow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180975</xdr:rowOff>
        </xdr:from>
        <xdr:to>
          <xdr:col>9</xdr:col>
          <xdr:colOff>1171575</xdr:colOff>
          <xdr:row>20</xdr:row>
          <xdr:rowOff>0</xdr:rowOff>
        </xdr:to>
        <xdr:sp macro="" textlink="">
          <xdr:nvSpPr>
            <xdr:cNvPr id="1054" name="Drop Dow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0</xdr:rowOff>
        </xdr:from>
        <xdr:to>
          <xdr:col>9</xdr:col>
          <xdr:colOff>1171575</xdr:colOff>
          <xdr:row>21</xdr:row>
          <xdr:rowOff>9525</xdr:rowOff>
        </xdr:to>
        <xdr:sp macro="" textlink="">
          <xdr:nvSpPr>
            <xdr:cNvPr id="1055" name="Drop Dow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38100</xdr:rowOff>
        </xdr:from>
        <xdr:to>
          <xdr:col>9</xdr:col>
          <xdr:colOff>1171575</xdr:colOff>
          <xdr:row>23</xdr:row>
          <xdr:rowOff>238125</xdr:rowOff>
        </xdr:to>
        <xdr:sp macro="" textlink="">
          <xdr:nvSpPr>
            <xdr:cNvPr id="1056" name="Drop Down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209550</xdr:rowOff>
        </xdr:from>
        <xdr:to>
          <xdr:col>12</xdr:col>
          <xdr:colOff>19050</xdr:colOff>
          <xdr:row>12</xdr:row>
          <xdr:rowOff>409575</xdr:rowOff>
        </xdr:to>
        <xdr:sp macro="" textlink="">
          <xdr:nvSpPr>
            <xdr:cNvPr id="1057" name="Drop Dow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219075</xdr:rowOff>
        </xdr:from>
        <xdr:to>
          <xdr:col>11</xdr:col>
          <xdr:colOff>1171575</xdr:colOff>
          <xdr:row>15</xdr:row>
          <xdr:rowOff>9525</xdr:rowOff>
        </xdr:to>
        <xdr:sp macro="" textlink="">
          <xdr:nvSpPr>
            <xdr:cNvPr id="1058" name="Drop Dow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180975</xdr:rowOff>
        </xdr:from>
        <xdr:to>
          <xdr:col>11</xdr:col>
          <xdr:colOff>1171575</xdr:colOff>
          <xdr:row>16</xdr:row>
          <xdr:rowOff>0</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15</xdr:row>
          <xdr:rowOff>180975</xdr:rowOff>
        </xdr:from>
        <xdr:to>
          <xdr:col>11</xdr:col>
          <xdr:colOff>1171575</xdr:colOff>
          <xdr:row>17</xdr:row>
          <xdr:rowOff>0</xdr:rowOff>
        </xdr:to>
        <xdr:sp macro="" textlink="">
          <xdr:nvSpPr>
            <xdr:cNvPr id="1060" name="Drop Dow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180975</xdr:rowOff>
        </xdr:from>
        <xdr:to>
          <xdr:col>11</xdr:col>
          <xdr:colOff>1171575</xdr:colOff>
          <xdr:row>20</xdr:row>
          <xdr:rowOff>0</xdr:rowOff>
        </xdr:to>
        <xdr:sp macro="" textlink="">
          <xdr:nvSpPr>
            <xdr:cNvPr id="1061" name="Drop Dow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0</xdr:rowOff>
        </xdr:from>
        <xdr:to>
          <xdr:col>11</xdr:col>
          <xdr:colOff>1171575</xdr:colOff>
          <xdr:row>21</xdr:row>
          <xdr:rowOff>9525</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38100</xdr:rowOff>
        </xdr:from>
        <xdr:to>
          <xdr:col>11</xdr:col>
          <xdr:colOff>1171575</xdr:colOff>
          <xdr:row>23</xdr:row>
          <xdr:rowOff>238125</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xdr:row>
          <xdr:rowOff>209550</xdr:rowOff>
        </xdr:from>
        <xdr:to>
          <xdr:col>13</xdr:col>
          <xdr:colOff>1171575</xdr:colOff>
          <xdr:row>12</xdr:row>
          <xdr:rowOff>409575</xdr:rowOff>
        </xdr:to>
        <xdr:sp macro="" textlink="">
          <xdr:nvSpPr>
            <xdr:cNvPr id="1071" name="Drop Down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219075</xdr:rowOff>
        </xdr:from>
        <xdr:to>
          <xdr:col>13</xdr:col>
          <xdr:colOff>1171575</xdr:colOff>
          <xdr:row>15</xdr:row>
          <xdr:rowOff>9525</xdr:rowOff>
        </xdr:to>
        <xdr:sp macro="" textlink="">
          <xdr:nvSpPr>
            <xdr:cNvPr id="1072" name="Drop Down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180975</xdr:rowOff>
        </xdr:from>
        <xdr:to>
          <xdr:col>13</xdr:col>
          <xdr:colOff>1171575</xdr:colOff>
          <xdr:row>16</xdr:row>
          <xdr:rowOff>0</xdr:rowOff>
        </xdr:to>
        <xdr:sp macro="" textlink="">
          <xdr:nvSpPr>
            <xdr:cNvPr id="1073" name="Drop Down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xdr:row>
          <xdr:rowOff>180975</xdr:rowOff>
        </xdr:from>
        <xdr:to>
          <xdr:col>13</xdr:col>
          <xdr:colOff>1171575</xdr:colOff>
          <xdr:row>17</xdr:row>
          <xdr:rowOff>0</xdr:rowOff>
        </xdr:to>
        <xdr:sp macro="" textlink="">
          <xdr:nvSpPr>
            <xdr:cNvPr id="1074" name="Drop Down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180975</xdr:rowOff>
        </xdr:from>
        <xdr:to>
          <xdr:col>13</xdr:col>
          <xdr:colOff>1171575</xdr:colOff>
          <xdr:row>20</xdr:row>
          <xdr:rowOff>0</xdr:rowOff>
        </xdr:to>
        <xdr:sp macro="" textlink="">
          <xdr:nvSpPr>
            <xdr:cNvPr id="1075" name="Drop Down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xdr:row>
          <xdr:rowOff>0</xdr:rowOff>
        </xdr:from>
        <xdr:to>
          <xdr:col>13</xdr:col>
          <xdr:colOff>1171575</xdr:colOff>
          <xdr:row>21</xdr:row>
          <xdr:rowOff>9525</xdr:rowOff>
        </xdr:to>
        <xdr:sp macro="" textlink="">
          <xdr:nvSpPr>
            <xdr:cNvPr id="1076" name="Drop Down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23</xdr:row>
          <xdr:rowOff>38100</xdr:rowOff>
        </xdr:from>
        <xdr:to>
          <xdr:col>13</xdr:col>
          <xdr:colOff>1171575</xdr:colOff>
          <xdr:row>23</xdr:row>
          <xdr:rowOff>238125</xdr:rowOff>
        </xdr:to>
        <xdr:sp macro="" textlink="">
          <xdr:nvSpPr>
            <xdr:cNvPr id="1077" name="Drop Down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12</xdr:row>
          <xdr:rowOff>209550</xdr:rowOff>
        </xdr:from>
        <xdr:to>
          <xdr:col>16</xdr:col>
          <xdr:colOff>9525</xdr:colOff>
          <xdr:row>12</xdr:row>
          <xdr:rowOff>409575</xdr:rowOff>
        </xdr:to>
        <xdr:sp macro="" textlink="">
          <xdr:nvSpPr>
            <xdr:cNvPr id="1078" name="Drop Down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219075</xdr:rowOff>
        </xdr:from>
        <xdr:to>
          <xdr:col>15</xdr:col>
          <xdr:colOff>1171575</xdr:colOff>
          <xdr:row>15</xdr:row>
          <xdr:rowOff>9525</xdr:rowOff>
        </xdr:to>
        <xdr:sp macro="" textlink="">
          <xdr:nvSpPr>
            <xdr:cNvPr id="1079" name="Drop Dow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xdr:row>
          <xdr:rowOff>180975</xdr:rowOff>
        </xdr:from>
        <xdr:to>
          <xdr:col>15</xdr:col>
          <xdr:colOff>1171575</xdr:colOff>
          <xdr:row>16</xdr:row>
          <xdr:rowOff>0</xdr:rowOff>
        </xdr:to>
        <xdr:sp macro="" textlink="">
          <xdr:nvSpPr>
            <xdr:cNvPr id="1080" name="Drop Down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xdr:row>
          <xdr:rowOff>180975</xdr:rowOff>
        </xdr:from>
        <xdr:to>
          <xdr:col>15</xdr:col>
          <xdr:colOff>1171575</xdr:colOff>
          <xdr:row>17</xdr:row>
          <xdr:rowOff>0</xdr:rowOff>
        </xdr:to>
        <xdr:sp macro="" textlink="">
          <xdr:nvSpPr>
            <xdr:cNvPr id="1081" name="Drop Down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180975</xdr:rowOff>
        </xdr:from>
        <xdr:to>
          <xdr:col>15</xdr:col>
          <xdr:colOff>1171575</xdr:colOff>
          <xdr:row>20</xdr:row>
          <xdr:rowOff>0</xdr:rowOff>
        </xdr:to>
        <xdr:sp macro="" textlink="">
          <xdr:nvSpPr>
            <xdr:cNvPr id="1082" name="Drop Down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0</xdr:rowOff>
        </xdr:from>
        <xdr:to>
          <xdr:col>15</xdr:col>
          <xdr:colOff>1171575</xdr:colOff>
          <xdr:row>21</xdr:row>
          <xdr:rowOff>9525</xdr:rowOff>
        </xdr:to>
        <xdr:sp macro="" textlink="">
          <xdr:nvSpPr>
            <xdr:cNvPr id="1083" name="Drop Down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38100</xdr:rowOff>
        </xdr:from>
        <xdr:to>
          <xdr:col>15</xdr:col>
          <xdr:colOff>1171575</xdr:colOff>
          <xdr:row>23</xdr:row>
          <xdr:rowOff>238125</xdr:rowOff>
        </xdr:to>
        <xdr:sp macro="" textlink="">
          <xdr:nvSpPr>
            <xdr:cNvPr id="1084" name="Drop Down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12</xdr:row>
          <xdr:rowOff>361950</xdr:rowOff>
        </xdr:from>
        <xdr:to>
          <xdr:col>18</xdr:col>
          <xdr:colOff>19050</xdr:colOff>
          <xdr:row>12</xdr:row>
          <xdr:rowOff>381000</xdr:rowOff>
        </xdr:to>
        <xdr:sp macro="" textlink="">
          <xdr:nvSpPr>
            <xdr:cNvPr id="1085" name="Drop Down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xdr:row>
          <xdr:rowOff>219075</xdr:rowOff>
        </xdr:from>
        <xdr:to>
          <xdr:col>17</xdr:col>
          <xdr:colOff>1171575</xdr:colOff>
          <xdr:row>15</xdr:row>
          <xdr:rowOff>9525</xdr:rowOff>
        </xdr:to>
        <xdr:sp macro="" textlink="">
          <xdr:nvSpPr>
            <xdr:cNvPr id="1086" name="Drop Down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180975</xdr:rowOff>
        </xdr:from>
        <xdr:to>
          <xdr:col>17</xdr:col>
          <xdr:colOff>1171575</xdr:colOff>
          <xdr:row>16</xdr:row>
          <xdr:rowOff>0</xdr:rowOff>
        </xdr:to>
        <xdr:sp macro="" textlink="">
          <xdr:nvSpPr>
            <xdr:cNvPr id="1087" name="Drop Down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180975</xdr:rowOff>
        </xdr:from>
        <xdr:to>
          <xdr:col>17</xdr:col>
          <xdr:colOff>1171575</xdr:colOff>
          <xdr:row>17</xdr:row>
          <xdr:rowOff>0</xdr:rowOff>
        </xdr:to>
        <xdr:sp macro="" textlink="">
          <xdr:nvSpPr>
            <xdr:cNvPr id="1088" name="Drop Down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xdr:row>
          <xdr:rowOff>180975</xdr:rowOff>
        </xdr:from>
        <xdr:to>
          <xdr:col>17</xdr:col>
          <xdr:colOff>1171575</xdr:colOff>
          <xdr:row>20</xdr:row>
          <xdr:rowOff>0</xdr:rowOff>
        </xdr:to>
        <xdr:sp macro="" textlink="">
          <xdr:nvSpPr>
            <xdr:cNvPr id="1089" name="Drop Down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0</xdr:rowOff>
        </xdr:from>
        <xdr:to>
          <xdr:col>17</xdr:col>
          <xdr:colOff>1171575</xdr:colOff>
          <xdr:row>21</xdr:row>
          <xdr:rowOff>9525</xdr:rowOff>
        </xdr:to>
        <xdr:sp macro="" textlink="">
          <xdr:nvSpPr>
            <xdr:cNvPr id="1090" name="Drop Down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38100</xdr:rowOff>
        </xdr:from>
        <xdr:to>
          <xdr:col>17</xdr:col>
          <xdr:colOff>1171575</xdr:colOff>
          <xdr:row>23</xdr:row>
          <xdr:rowOff>238125</xdr:rowOff>
        </xdr:to>
        <xdr:sp macro="" textlink="">
          <xdr:nvSpPr>
            <xdr:cNvPr id="1091" name="Drop Down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xdr:row>
          <xdr:rowOff>209550</xdr:rowOff>
        </xdr:from>
        <xdr:to>
          <xdr:col>18</xdr:col>
          <xdr:colOff>9525</xdr:colOff>
          <xdr:row>12</xdr:row>
          <xdr:rowOff>409575</xdr:rowOff>
        </xdr:to>
        <xdr:sp macro="" textlink="">
          <xdr:nvSpPr>
            <xdr:cNvPr id="1092" name="Drop Down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0</xdr:rowOff>
        </xdr:from>
        <xdr:to>
          <xdr:col>7</xdr:col>
          <xdr:colOff>1171575</xdr:colOff>
          <xdr:row>18</xdr:row>
          <xdr:rowOff>9525</xdr:rowOff>
        </xdr:to>
        <xdr:sp macro="" textlink="">
          <xdr:nvSpPr>
            <xdr:cNvPr id="1094" name="Drop Down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0</xdr:rowOff>
        </xdr:from>
        <xdr:to>
          <xdr:col>9</xdr:col>
          <xdr:colOff>1171575</xdr:colOff>
          <xdr:row>18</xdr:row>
          <xdr:rowOff>9525</xdr:rowOff>
        </xdr:to>
        <xdr:sp macro="" textlink="">
          <xdr:nvSpPr>
            <xdr:cNvPr id="1095" name="Drop Down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180975</xdr:rowOff>
        </xdr:from>
        <xdr:to>
          <xdr:col>11</xdr:col>
          <xdr:colOff>1171575</xdr:colOff>
          <xdr:row>18</xdr:row>
          <xdr:rowOff>0</xdr:rowOff>
        </xdr:to>
        <xdr:sp macro="" textlink="">
          <xdr:nvSpPr>
            <xdr:cNvPr id="1096" name="Drop Down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xdr:row>
          <xdr:rowOff>0</xdr:rowOff>
        </xdr:from>
        <xdr:to>
          <xdr:col>13</xdr:col>
          <xdr:colOff>1171575</xdr:colOff>
          <xdr:row>18</xdr:row>
          <xdr:rowOff>9525</xdr:rowOff>
        </xdr:to>
        <xdr:sp macro="" textlink="">
          <xdr:nvSpPr>
            <xdr:cNvPr id="1097" name="Drop Down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xdr:row>
          <xdr:rowOff>0</xdr:rowOff>
        </xdr:from>
        <xdr:to>
          <xdr:col>15</xdr:col>
          <xdr:colOff>1171575</xdr:colOff>
          <xdr:row>18</xdr:row>
          <xdr:rowOff>9525</xdr:rowOff>
        </xdr:to>
        <xdr:sp macro="" textlink="">
          <xdr:nvSpPr>
            <xdr:cNvPr id="1098" name="Drop Down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xdr:row>
          <xdr:rowOff>0</xdr:rowOff>
        </xdr:from>
        <xdr:to>
          <xdr:col>17</xdr:col>
          <xdr:colOff>1171575</xdr:colOff>
          <xdr:row>18</xdr:row>
          <xdr:rowOff>9525</xdr:rowOff>
        </xdr:to>
        <xdr:sp macro="" textlink="">
          <xdr:nvSpPr>
            <xdr:cNvPr id="1099" name="Drop Down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247649</xdr:colOff>
      <xdr:row>36</xdr:row>
      <xdr:rowOff>9523</xdr:rowOff>
    </xdr:from>
    <xdr:to>
      <xdr:col>7</xdr:col>
      <xdr:colOff>9524</xdr:colOff>
      <xdr:row>60</xdr:row>
      <xdr:rowOff>19050</xdr:rowOff>
    </xdr:to>
    <xdr:sp macro="" textlink="">
      <xdr:nvSpPr>
        <xdr:cNvPr id="3" name="Textfeld 2"/>
        <xdr:cNvSpPr txBox="1"/>
      </xdr:nvSpPr>
      <xdr:spPr>
        <a:xfrm>
          <a:off x="247649" y="8381998"/>
          <a:ext cx="6429375" cy="4657727"/>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a:t>Allgemeine</a:t>
          </a:r>
          <a:r>
            <a:rPr lang="de-DE" sz="1400" baseline="0"/>
            <a:t> Hinweise</a:t>
          </a:r>
        </a:p>
        <a:p>
          <a:endParaRPr lang="de-DE" sz="1100" baseline="0"/>
        </a:p>
        <a:p>
          <a:r>
            <a:rPr lang="de-DE" sz="1100" baseline="0"/>
            <a:t>Die Haupt- und Unterkriterien und Gewichtungen  sollten im  Rahmen der Ausschreibung als Tabelle veröffentlicht werden.</a:t>
          </a:r>
        </a:p>
        <a:p>
          <a:endParaRPr lang="de-DE" sz="1100" b="1" u="sng"/>
        </a:p>
        <a:p>
          <a:r>
            <a:rPr lang="de-DE" sz="1100" b="1" u="sng"/>
            <a:t>Hauptkriterien</a:t>
          </a:r>
        </a:p>
        <a:p>
          <a:r>
            <a:rPr lang="de-DE" sz="1100"/>
            <a:t>Die Gewichtung</a:t>
          </a:r>
          <a:r>
            <a:rPr lang="de-DE" sz="1100" baseline="0"/>
            <a:t> der Kriterien untereinander erfolgt direkt über Eingabe in den Zellen E3 bis E6. Die Summe sollte möglichst 100 ergeben, Abweichungen sind aber möglich und werden in die Bewertungsmatrix  übertragen.</a:t>
          </a:r>
        </a:p>
        <a:p>
          <a:endParaRPr lang="de-DE" sz="1100" baseline="0"/>
        </a:p>
        <a:p>
          <a:r>
            <a:rPr lang="de-DE" sz="1100" baseline="0"/>
            <a:t>Die in den Zellen F/G  5/6  enthalten Formeln, dürfen nicht verändert werden.</a:t>
          </a:r>
        </a:p>
        <a:p>
          <a:endParaRPr lang="de-DE" sz="1100" baseline="0"/>
        </a:p>
        <a:p>
          <a:r>
            <a:rPr lang="de-DE" sz="1100" baseline="0"/>
            <a:t>Energieverbrauch  ist  für alle Bieter identisch entweder als relativer Wert in kWh/km  Straße oder als absoluter Wert in kWh/km/Jahr anzugeben.</a:t>
          </a:r>
          <a:endParaRPr lang="de-DE" sz="1100"/>
        </a:p>
        <a:p>
          <a:endParaRPr lang="de-DE" sz="1100"/>
        </a:p>
        <a:p>
          <a:r>
            <a:rPr lang="de-DE" sz="1100" b="1" u="sng"/>
            <a:t>Unterkriterien</a:t>
          </a:r>
        </a:p>
        <a:p>
          <a:r>
            <a:rPr lang="de-DE" sz="1100"/>
            <a:t>Die Bezeichnung als auch die Punktevergabe in den Spalten C,D</a:t>
          </a:r>
          <a:r>
            <a:rPr lang="de-DE" sz="1100" baseline="0"/>
            <a:t> und E </a:t>
          </a:r>
          <a:r>
            <a:rPr lang="de-DE" sz="1100"/>
            <a:t>können individuell verändert werden.  Die Änderung</a:t>
          </a:r>
          <a:r>
            <a:rPr lang="de-DE" sz="1100" baseline="0"/>
            <a:t> der Spalten C und D wirkt sich direkt auf die BwMatrix aus, die Spalte E wird indirekt als Spalte H übertragen.</a:t>
          </a:r>
          <a:endParaRPr lang="de-DE" sz="1100"/>
        </a:p>
        <a:p>
          <a:endParaRPr lang="de-DE" sz="1100"/>
        </a:p>
        <a:p>
          <a:r>
            <a:rPr lang="de-DE" sz="1100"/>
            <a:t>Die Gewichtung der Unterkriterien</a:t>
          </a:r>
          <a:r>
            <a:rPr lang="de-DE" sz="1100" baseline="0"/>
            <a:t> erfolgt in der Spalte F Zeile 11-32 mit einem Gewichtungsfaktor und verändert die Normierung und die Drop Down Werte in den Spalten G und H. Die Werte in </a:t>
          </a:r>
          <a:r>
            <a:rPr lang="de-DE" sz="1100"/>
            <a:t>den Spalten </a:t>
          </a:r>
          <a:br>
            <a:rPr lang="de-DE" sz="1100"/>
          </a:br>
          <a:r>
            <a:rPr lang="de-DE" sz="1100"/>
            <a:t>G und H / Zeile 11 bis 32 sind Formeln,</a:t>
          </a:r>
          <a:r>
            <a:rPr lang="de-DE" sz="1100" baseline="0"/>
            <a:t> die nicht verändert werden dürfen.</a:t>
          </a:r>
        </a:p>
        <a:p>
          <a:endParaRPr lang="de-DE" sz="1100" baseline="0"/>
        </a:p>
        <a:p>
          <a:r>
            <a:rPr lang="de-DE" sz="1100">
              <a:solidFill>
                <a:schemeClr val="dk1"/>
              </a:solidFill>
              <a:latin typeface="+mn-lt"/>
              <a:ea typeface="+mn-ea"/>
              <a:cs typeface="+mn-cs"/>
            </a:rPr>
            <a:t>Als Auswahlhilfe sind </a:t>
          </a:r>
          <a:r>
            <a:rPr lang="de-DE" sz="1100" baseline="0">
              <a:solidFill>
                <a:schemeClr val="dk1"/>
              </a:solidFill>
              <a:latin typeface="+mn-lt"/>
              <a:ea typeface="+mn-ea"/>
              <a:cs typeface="+mn-cs"/>
            </a:rPr>
            <a:t>in den Spalten  L-S die Werte aus den Normenreihe DIN EN 13201 aufgeführt. Sie </a:t>
          </a:r>
          <a:r>
            <a:rPr lang="de-DE" sz="1100" baseline="0"/>
            <a:t>sind sinngemäß in die Spalten D und E zu übertragen.</a:t>
          </a:r>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2:T37"/>
  <sheetViews>
    <sheetView tabSelected="1" zoomScale="75" zoomScaleNormal="75" workbookViewId="0">
      <selection activeCell="J8" sqref="J8"/>
    </sheetView>
  </sheetViews>
  <sheetFormatPr baseColWidth="10" defaultRowHeight="15" x14ac:dyDescent="0.25"/>
  <cols>
    <col min="1" max="1" width="10.140625" customWidth="1"/>
    <col min="2" max="2" width="34" customWidth="1"/>
    <col min="4" max="4" width="16.42578125" customWidth="1"/>
    <col min="5" max="5" width="11.42578125" customWidth="1"/>
    <col min="6" max="6" width="40.5703125" customWidth="1"/>
    <col min="7" max="7" width="11.42578125" customWidth="1"/>
    <col min="8" max="8" width="17.7109375" customWidth="1"/>
    <col min="9" max="9" width="13.7109375" customWidth="1"/>
    <col min="10" max="10" width="17.7109375" customWidth="1"/>
    <col min="11" max="11" width="13.7109375" customWidth="1"/>
    <col min="12" max="12" width="17.7109375" customWidth="1"/>
    <col min="13" max="13" width="13.7109375" customWidth="1"/>
    <col min="14" max="14" width="17.7109375" customWidth="1"/>
    <col min="15" max="15" width="13.7109375" customWidth="1"/>
    <col min="16" max="16" width="17.7109375" customWidth="1"/>
    <col min="17" max="17" width="13.7109375" customWidth="1"/>
    <col min="18" max="18" width="17.7109375" customWidth="1"/>
    <col min="19" max="19" width="13.7109375" customWidth="1"/>
  </cols>
  <sheetData>
    <row r="2" spans="2:19" ht="32.25" customHeight="1" x14ac:dyDescent="0.25">
      <c r="B2" s="151" t="s">
        <v>139</v>
      </c>
      <c r="C2" s="151"/>
      <c r="D2" s="151"/>
      <c r="E2" s="151"/>
      <c r="F2" s="151"/>
      <c r="G2" s="151"/>
      <c r="H2" s="151"/>
      <c r="I2" s="151"/>
      <c r="J2" s="151"/>
      <c r="K2" s="151"/>
      <c r="L2" s="151"/>
      <c r="M2" s="151"/>
      <c r="N2" s="151"/>
      <c r="O2" s="151"/>
      <c r="P2" s="151"/>
      <c r="Q2" s="151"/>
      <c r="R2" s="151"/>
      <c r="S2" s="151"/>
    </row>
    <row r="3" spans="2:19" ht="32.25" customHeight="1" x14ac:dyDescent="0.25">
      <c r="B3" s="16"/>
      <c r="C3" s="15"/>
      <c r="D3" s="15"/>
      <c r="E3" s="15"/>
      <c r="F3" s="15"/>
      <c r="G3" s="15"/>
      <c r="H3" s="15"/>
      <c r="I3" s="15"/>
      <c r="J3" s="15"/>
      <c r="K3" s="15"/>
      <c r="L3" s="20"/>
      <c r="M3" s="20"/>
      <c r="N3" s="20"/>
      <c r="O3" s="16"/>
      <c r="P3" s="16"/>
      <c r="Q3" s="16"/>
      <c r="R3" s="16"/>
      <c r="S3" s="16"/>
    </row>
    <row r="4" spans="2:19" ht="38.25" customHeight="1" x14ac:dyDescent="0.35">
      <c r="B4" s="1" t="s">
        <v>18</v>
      </c>
      <c r="C4" s="13" t="s">
        <v>17</v>
      </c>
      <c r="D4" s="12" t="s">
        <v>19</v>
      </c>
      <c r="E4" s="13" t="s">
        <v>17</v>
      </c>
      <c r="F4" s="12" t="s">
        <v>32</v>
      </c>
      <c r="G4" s="13" t="s">
        <v>17</v>
      </c>
      <c r="H4" s="145" t="s">
        <v>22</v>
      </c>
      <c r="I4" s="146"/>
      <c r="J4" s="145" t="s">
        <v>24</v>
      </c>
      <c r="K4" s="146"/>
      <c r="L4" s="145" t="s">
        <v>23</v>
      </c>
      <c r="M4" s="154"/>
      <c r="N4" s="145" t="s">
        <v>45</v>
      </c>
      <c r="O4" s="146"/>
      <c r="P4" s="145" t="s">
        <v>46</v>
      </c>
      <c r="Q4" s="146"/>
      <c r="R4" s="145" t="s">
        <v>47</v>
      </c>
      <c r="S4" s="146"/>
    </row>
    <row r="5" spans="2:19" x14ac:dyDescent="0.25">
      <c r="B5" s="2" t="s">
        <v>25</v>
      </c>
      <c r="C5" s="6"/>
      <c r="D5" s="6"/>
      <c r="E5" s="6"/>
      <c r="F5" s="6"/>
      <c r="G5" s="3"/>
      <c r="H5" s="147" t="s">
        <v>2</v>
      </c>
      <c r="I5" s="148"/>
      <c r="J5" s="147" t="s">
        <v>1</v>
      </c>
      <c r="K5" s="148"/>
      <c r="L5" s="147" t="s">
        <v>20</v>
      </c>
      <c r="M5" s="152"/>
      <c r="N5" s="147" t="s">
        <v>132</v>
      </c>
      <c r="O5" s="148"/>
      <c r="P5" s="147" t="s">
        <v>84</v>
      </c>
      <c r="Q5" s="148"/>
      <c r="R5" s="147" t="s">
        <v>83</v>
      </c>
      <c r="S5" s="148"/>
    </row>
    <row r="6" spans="2:19" ht="30" customHeight="1" x14ac:dyDescent="0.25">
      <c r="B6" s="2" t="s">
        <v>26</v>
      </c>
      <c r="C6" s="6"/>
      <c r="D6" s="6"/>
      <c r="E6" s="6"/>
      <c r="F6" s="6"/>
      <c r="G6" s="3"/>
      <c r="H6" s="149" t="s">
        <v>3</v>
      </c>
      <c r="I6" s="150"/>
      <c r="J6" s="149" t="s">
        <v>134</v>
      </c>
      <c r="K6" s="150"/>
      <c r="L6" s="149" t="s">
        <v>135</v>
      </c>
      <c r="M6" s="153"/>
      <c r="N6" s="149" t="s">
        <v>136</v>
      </c>
      <c r="O6" s="150"/>
      <c r="P6" s="149" t="s">
        <v>137</v>
      </c>
      <c r="Q6" s="150"/>
      <c r="R6" s="149" t="s">
        <v>138</v>
      </c>
      <c r="S6" s="150"/>
    </row>
    <row r="7" spans="2:19" x14ac:dyDescent="0.25">
      <c r="B7" s="2"/>
      <c r="C7" s="6"/>
      <c r="D7" s="6"/>
      <c r="E7" s="6"/>
      <c r="F7" s="6"/>
      <c r="G7" s="3"/>
      <c r="H7" s="9"/>
      <c r="I7" s="138" t="s">
        <v>21</v>
      </c>
      <c r="J7" s="9"/>
      <c r="K7" s="138" t="s">
        <v>21</v>
      </c>
      <c r="L7" s="9"/>
      <c r="M7" s="139" t="s">
        <v>21</v>
      </c>
      <c r="N7" s="9"/>
      <c r="O7" s="138" t="s">
        <v>21</v>
      </c>
      <c r="P7" s="9"/>
      <c r="Q7" s="138" t="s">
        <v>21</v>
      </c>
      <c r="R7" s="9"/>
      <c r="S7" s="138" t="s">
        <v>21</v>
      </c>
    </row>
    <row r="8" spans="2:19" ht="21" x14ac:dyDescent="0.25">
      <c r="B8" s="98" t="str">
        <f>Gewichtung!C3</f>
        <v>Preis</v>
      </c>
      <c r="C8" s="99">
        <f>Gewichtung!E3</f>
        <v>30</v>
      </c>
      <c r="D8" s="21"/>
      <c r="E8" s="21"/>
      <c r="F8" s="21"/>
      <c r="G8" s="22"/>
      <c r="H8" s="76">
        <v>100</v>
      </c>
      <c r="I8" s="143">
        <f>ROUND(1/(H8/MIN($H8,$J8,$L8,$N8,$P8,$R8))*$C8,1)</f>
        <v>30</v>
      </c>
      <c r="J8" s="76">
        <v>150</v>
      </c>
      <c r="K8" s="143">
        <f>ROUND(1/(J8/MIN($H8,$J8,$L8,$N8,$P8,$R8))*$C8,1)</f>
        <v>20</v>
      </c>
      <c r="L8" s="76">
        <v>200</v>
      </c>
      <c r="M8" s="143">
        <f>ROUND(1/(L8/MIN($H8,$J8,$L8,$N8,$P8,$R8))*$C8,1)</f>
        <v>15</v>
      </c>
      <c r="N8" s="76">
        <v>250</v>
      </c>
      <c r="O8" s="143">
        <f>ROUND(1/(N8/MIN($H8,$J8,$L8,$N8,$P8,$R8))*$C8,1)</f>
        <v>12</v>
      </c>
      <c r="P8" s="76">
        <v>300</v>
      </c>
      <c r="Q8" s="143">
        <f>ROUND(1/(P8/MIN($H8,$J8,$L8,$N8,$P8,$R8))*$C8,1)</f>
        <v>10</v>
      </c>
      <c r="R8" s="76">
        <v>350</v>
      </c>
      <c r="S8" s="143">
        <f>ROUND(1/(R8/MIN($H8,$J8,$L8,$N8,$P8,$R8))*$C8,1)</f>
        <v>8.6</v>
      </c>
    </row>
    <row r="9" spans="2:19" ht="18" customHeight="1" x14ac:dyDescent="0.25">
      <c r="B9" s="155" t="s">
        <v>31</v>
      </c>
      <c r="C9" s="156"/>
      <c r="D9" s="6"/>
      <c r="E9" s="6"/>
      <c r="F9" s="6"/>
      <c r="G9" s="3"/>
      <c r="H9" s="120">
        <f>I8/$C$8</f>
        <v>1</v>
      </c>
      <c r="I9" s="144"/>
      <c r="J9" s="120">
        <f>K8/$C$8</f>
        <v>0.66666666666666663</v>
      </c>
      <c r="K9" s="144"/>
      <c r="L9" s="120">
        <f>M8/$C$8</f>
        <v>0.5</v>
      </c>
      <c r="M9" s="144"/>
      <c r="N9" s="120">
        <f>O8/$C$8</f>
        <v>0.4</v>
      </c>
      <c r="O9" s="144"/>
      <c r="P9" s="120">
        <f>Q8/$C$8</f>
        <v>0.33333333333333331</v>
      </c>
      <c r="Q9" s="144"/>
      <c r="R9" s="120">
        <f>S8/$C$8</f>
        <v>0.28666666666666668</v>
      </c>
      <c r="S9" s="144"/>
    </row>
    <row r="10" spans="2:19" ht="84" customHeight="1" x14ac:dyDescent="0.25">
      <c r="B10" s="97" t="str">
        <f>Gewichtung!C4</f>
        <v>Energieverbrauch in kWh/Jahr oder 
Energieverbrauch in kWh/(km x Jahr)
(für alle Bieter jeweils identische Bewertungsgrundlage eingeben)</v>
      </c>
      <c r="C10" s="99">
        <f>Gewichtung!E4</f>
        <v>30</v>
      </c>
      <c r="D10" s="21"/>
      <c r="E10" s="21"/>
      <c r="F10" s="21"/>
      <c r="G10" s="22"/>
      <c r="H10" s="101">
        <v>345</v>
      </c>
      <c r="I10" s="143">
        <f>ROUND(1/(H10/MIN($H10,$J10,$L10,$N10,$P10,$R10))*$C10,1)</f>
        <v>8.6999999999999993</v>
      </c>
      <c r="J10" s="101">
        <v>300</v>
      </c>
      <c r="K10" s="143">
        <f>ROUND(1/(J10/MIN($H10,$J10,$L10,$N10,$P10,$R10))*$C10,1)</f>
        <v>10</v>
      </c>
      <c r="L10" s="101">
        <v>250</v>
      </c>
      <c r="M10" s="143">
        <f>ROUND(1/(L10/MIN($H10,$J10,$L10,$N10,$P10,$R10))*$C10,1)</f>
        <v>12</v>
      </c>
      <c r="N10" s="101">
        <v>200</v>
      </c>
      <c r="O10" s="143">
        <f>ROUND(1/(N10/MIN($H10,$J10,$L10,$N10,$P10,$R10))*$C10,1)</f>
        <v>15</v>
      </c>
      <c r="P10" s="101">
        <v>150</v>
      </c>
      <c r="Q10" s="143">
        <f>ROUND(1/(P10/MIN($H10,$J10,$L10,$N10,$P10,$R10))*$C10,1)</f>
        <v>20</v>
      </c>
      <c r="R10" s="101">
        <v>100</v>
      </c>
      <c r="S10" s="143">
        <f>ROUND(1/(R10/MIN($H10,$J10,$L10,$N10,$P10,$R10))*$C10,1)</f>
        <v>30</v>
      </c>
    </row>
    <row r="11" spans="2:19" ht="20.25" customHeight="1" x14ac:dyDescent="0.25">
      <c r="B11" s="155" t="s">
        <v>30</v>
      </c>
      <c r="C11" s="157"/>
      <c r="D11" s="6"/>
      <c r="E11" s="6"/>
      <c r="F11" s="6"/>
      <c r="G11" s="3"/>
      <c r="H11" s="120">
        <f>I10/$C$10</f>
        <v>0.28999999999999998</v>
      </c>
      <c r="I11" s="144"/>
      <c r="J11" s="120">
        <f>K10/$C$10</f>
        <v>0.33333333333333331</v>
      </c>
      <c r="K11" s="144"/>
      <c r="L11" s="120">
        <f>M10/$C$10</f>
        <v>0.4</v>
      </c>
      <c r="M11" s="144"/>
      <c r="N11" s="120">
        <f>O10/$C$10</f>
        <v>0.5</v>
      </c>
      <c r="O11" s="144"/>
      <c r="P11" s="120">
        <f>Q10/$C$10</f>
        <v>0.66666666666666663</v>
      </c>
      <c r="Q11" s="144"/>
      <c r="R11" s="120">
        <f>S10/$C$10</f>
        <v>1</v>
      </c>
      <c r="S11" s="144"/>
    </row>
    <row r="12" spans="2:19" ht="57" customHeight="1" x14ac:dyDescent="0.35">
      <c r="B12" s="96" t="str">
        <f>Gewichtung!C5</f>
        <v>Produktqualität und 
Lichttechnische Eigenschaften</v>
      </c>
      <c r="C12" s="100">
        <f>Gewichtung!E5</f>
        <v>30</v>
      </c>
      <c r="D12" s="36"/>
      <c r="E12" s="36"/>
      <c r="F12" s="36"/>
      <c r="G12" s="35"/>
      <c r="H12" s="121">
        <f>SUM(I13,I15:I18,I20:I21,)/$C12</f>
        <v>0.2857142857142857</v>
      </c>
      <c r="I12" s="110">
        <f>SUM(I13,I15,I16,I17,I18,I20,I21)</f>
        <v>8.5714285714285712</v>
      </c>
      <c r="J12" s="121">
        <f>SUM(K13,K15:K18,K20:K21,)/$C12</f>
        <v>0.42857142857142855</v>
      </c>
      <c r="K12" s="110">
        <f>SUM(K13,K15,K16,K17,K18,K20,K21)</f>
        <v>12.857142857142856</v>
      </c>
      <c r="L12" s="121">
        <f>SUM(M13,M15:M18,M20:M21,)/$C12</f>
        <v>0.5357142857142857</v>
      </c>
      <c r="M12" s="110">
        <f>SUM(M13,M15,M16,M17,M18,M20,M21)</f>
        <v>16.071428571428569</v>
      </c>
      <c r="N12" s="121">
        <f>SUM(O13,O15:O18,O20:O21,)/$C12</f>
        <v>0.7857142857142857</v>
      </c>
      <c r="O12" s="110">
        <f>SUM(O13,O15,O16,O17,O18,O20,O21)</f>
        <v>23.571428571428569</v>
      </c>
      <c r="P12" s="121">
        <f>SUM(Q13,Q15:Q18,Q20:Q21,)/$C12</f>
        <v>0.4285714285714286</v>
      </c>
      <c r="Q12" s="110">
        <f>SUM(Q13,Q15,Q16,Q17,Q18,Q20,Q21)</f>
        <v>12.857142857142858</v>
      </c>
      <c r="R12" s="121">
        <f>SUM(S13,S15:S18,S20:S21,)/$C12</f>
        <v>0.99999999999999989</v>
      </c>
      <c r="S12" s="110">
        <f>SUM(S13,S15,S16,S17,S18,S20,S21)</f>
        <v>29.999999999999996</v>
      </c>
    </row>
    <row r="13" spans="2:19" ht="33" customHeight="1" x14ac:dyDescent="0.3">
      <c r="B13" s="2"/>
      <c r="C13" s="6"/>
      <c r="D13" s="40" t="str">
        <f>Gewichtung!C11</f>
        <v>Wartungs-freundlichkeit</v>
      </c>
      <c r="E13" s="66">
        <f>MAX(Gewichtung!H11:H14)</f>
        <v>4.2857142857142856</v>
      </c>
      <c r="F13" s="30"/>
      <c r="G13" s="31"/>
      <c r="H13" s="105">
        <v>4</v>
      </c>
      <c r="I13" s="56">
        <f>INDEX(Gewichtung!$H$11:$H$14,H13,1)</f>
        <v>0</v>
      </c>
      <c r="J13" s="106">
        <v>3</v>
      </c>
      <c r="K13" s="56">
        <f>INDEX(Gewichtung!$H$11:$H$14,J13,1)</f>
        <v>2.1428571428571428</v>
      </c>
      <c r="L13" s="106">
        <v>2</v>
      </c>
      <c r="M13" s="61">
        <f>INDEX(Gewichtung!H11:H14,L13,1)</f>
        <v>3.2142857142857144</v>
      </c>
      <c r="N13" s="106">
        <v>1</v>
      </c>
      <c r="O13" s="56">
        <f>INDEX(Gewichtung!$H$11:$H$14,N13,1)</f>
        <v>4.2857142857142856</v>
      </c>
      <c r="P13" s="106">
        <v>4</v>
      </c>
      <c r="Q13" s="56">
        <f>INDEX(Gewichtung!$H$11:$H$14,P13,1)</f>
        <v>0</v>
      </c>
      <c r="R13" s="106">
        <v>1</v>
      </c>
      <c r="S13" s="56">
        <f>INDEX(Gewichtung!$H$11:$H$14,R13,1)</f>
        <v>4.2857142857142856</v>
      </c>
    </row>
    <row r="14" spans="2:19" s="118" customFormat="1" x14ac:dyDescent="0.25">
      <c r="B14" s="111"/>
      <c r="C14" s="112"/>
      <c r="D14" s="113" t="str">
        <f>Gewichtung!B15</f>
        <v>Lichttechnik</v>
      </c>
      <c r="E14" s="114">
        <f>MAX(Gewichtung!H15:H17)+MAX(Gewichtung!H18:H20)+MAX(Gewichtung!H21:H23)+MAX(Gewichtung!H24:H26)</f>
        <v>17.142857142857142</v>
      </c>
      <c r="F14" s="115"/>
      <c r="G14" s="116"/>
      <c r="H14" s="19"/>
      <c r="I14" s="19">
        <f>SUM(I15:I18)/$E14</f>
        <v>0.375</v>
      </c>
      <c r="J14" s="117"/>
      <c r="K14" s="19">
        <f>SUM(K15:K18)/$E14</f>
        <v>0.375</v>
      </c>
      <c r="L14" s="117"/>
      <c r="M14" s="19">
        <f>SUM(M15:M18)/$E14</f>
        <v>0.5</v>
      </c>
      <c r="N14" s="117"/>
      <c r="O14" s="19">
        <f>SUM(O15:O18)/$E14</f>
        <v>0.75</v>
      </c>
      <c r="P14" s="117"/>
      <c r="Q14" s="19">
        <f>SUM(Q15:Q18)/$E14</f>
        <v>0.62500000000000011</v>
      </c>
      <c r="R14" s="117"/>
      <c r="S14" s="19">
        <f>SUM(S15:S18)/$E14</f>
        <v>1</v>
      </c>
    </row>
    <row r="15" spans="2:19" x14ac:dyDescent="0.25">
      <c r="B15" s="2"/>
      <c r="C15" s="6"/>
      <c r="D15" s="6"/>
      <c r="E15" s="67"/>
      <c r="F15" s="5" t="str">
        <f>Gewichtung!C15</f>
        <v>Beleuchtungsstärke</v>
      </c>
      <c r="G15" s="57">
        <f>MAX(Gewichtung!H15:H17)</f>
        <v>4.2857142857142856</v>
      </c>
      <c r="H15" s="102">
        <v>3</v>
      </c>
      <c r="I15" s="57">
        <f>INDEX(Gewichtung!$H$15:$H$17,H15,1)</f>
        <v>0</v>
      </c>
      <c r="J15" s="102">
        <v>2</v>
      </c>
      <c r="K15" s="57">
        <f>INDEX(Gewichtung!$H$15:$H$17,J15,1)</f>
        <v>2.1428571428571428</v>
      </c>
      <c r="L15" s="102">
        <v>3</v>
      </c>
      <c r="M15" s="62">
        <f>INDEX(Gewichtung!$H$15:$H$17,L15,1)</f>
        <v>0</v>
      </c>
      <c r="N15" s="102">
        <v>1</v>
      </c>
      <c r="O15" s="57">
        <f>INDEX(Gewichtung!$H$15:$H$17,N15,1)</f>
        <v>4.2857142857142856</v>
      </c>
      <c r="P15" s="102">
        <v>2</v>
      </c>
      <c r="Q15" s="57">
        <f>INDEX(Gewichtung!$H$15:$H$17,P15,1)</f>
        <v>2.1428571428571428</v>
      </c>
      <c r="R15" s="102">
        <v>1</v>
      </c>
      <c r="S15" s="57">
        <f>INDEX(Gewichtung!$H$15:$H$17,R15,1)</f>
        <v>4.2857142857142856</v>
      </c>
    </row>
    <row r="16" spans="2:19" x14ac:dyDescent="0.25">
      <c r="B16" s="2"/>
      <c r="C16" s="6"/>
      <c r="D16" s="6"/>
      <c r="E16" s="67"/>
      <c r="F16" s="42" t="str">
        <f>Gewichtung!C18</f>
        <v>Gleichmäßigkeit nach EN 13201</v>
      </c>
      <c r="G16" s="57">
        <f>MAX(Gewichtung!H18:H20)</f>
        <v>4.2857142857142856</v>
      </c>
      <c r="H16" s="102">
        <v>1</v>
      </c>
      <c r="I16" s="57">
        <f>INDEX(Gewichtung!$H$18:$H$20,H16,1)</f>
        <v>4.2857142857142856</v>
      </c>
      <c r="J16" s="102">
        <v>2</v>
      </c>
      <c r="K16" s="57">
        <f>INDEX(Gewichtung!$H$18:$H$20,J16,1)</f>
        <v>2.1428571428571428</v>
      </c>
      <c r="L16" s="102">
        <v>1</v>
      </c>
      <c r="M16" s="62">
        <f>INDEX(Gewichtung!$H$18:$H$20,L16,1)</f>
        <v>4.2857142857142856</v>
      </c>
      <c r="N16" s="102">
        <v>2</v>
      </c>
      <c r="O16" s="57">
        <f>INDEX(Gewichtung!$H$18:$H$20,N16,1)</f>
        <v>2.1428571428571428</v>
      </c>
      <c r="P16" s="102">
        <v>1</v>
      </c>
      <c r="Q16" s="109">
        <f>INDEX(Gewichtung!$H$18:$H$20,P16,1)</f>
        <v>4.2857142857142856</v>
      </c>
      <c r="R16" s="102">
        <v>1</v>
      </c>
      <c r="S16" s="57">
        <f>INDEX(Gewichtung!$H$18:$H$20,R16,1)</f>
        <v>4.2857142857142856</v>
      </c>
    </row>
    <row r="17" spans="2:20" x14ac:dyDescent="0.25">
      <c r="B17" s="2"/>
      <c r="C17" s="6"/>
      <c r="D17" s="6"/>
      <c r="E17" s="67"/>
      <c r="F17" s="5" t="str">
        <f>Gewichtung!C21</f>
        <v>Blendung nach EN 13201</v>
      </c>
      <c r="G17" s="57">
        <f>MAX(Gewichtung!H21:H23)</f>
        <v>4.2857142857142856</v>
      </c>
      <c r="H17" s="102">
        <v>2</v>
      </c>
      <c r="I17" s="57">
        <f>INDEX(Gewichtung!$H$21:$H$23,H17,1)</f>
        <v>2.1428571428571428</v>
      </c>
      <c r="J17" s="102">
        <v>2</v>
      </c>
      <c r="K17" s="57">
        <f>INDEX(Gewichtung!$H$21:$H$23,J17,1)</f>
        <v>2.1428571428571428</v>
      </c>
      <c r="L17" s="102">
        <v>3</v>
      </c>
      <c r="M17" s="62">
        <f>INDEX(Gewichtung!$H$21:$H$23,L17,1)</f>
        <v>0</v>
      </c>
      <c r="N17" s="102">
        <v>2</v>
      </c>
      <c r="O17" s="57">
        <f>INDEX(Gewichtung!$H$21:$H$23,N17,1)</f>
        <v>2.1428571428571428</v>
      </c>
      <c r="P17" s="102">
        <v>3</v>
      </c>
      <c r="Q17" s="57">
        <f>INDEX(Gewichtung!$H$21:$H$23,P17,1)</f>
        <v>0</v>
      </c>
      <c r="R17" s="102">
        <v>1</v>
      </c>
      <c r="S17" s="57">
        <f>INDEX(Gewichtung!$H$21:$H$23,R17,1)</f>
        <v>4.2857142857142856</v>
      </c>
    </row>
    <row r="18" spans="2:20" s="45" customFormat="1" x14ac:dyDescent="0.25">
      <c r="B18" s="2"/>
      <c r="C18" s="6"/>
      <c r="D18" s="6"/>
      <c r="E18" s="67"/>
      <c r="F18" s="94" t="str">
        <f>Gewichtung!C24</f>
        <v>Umgebungsbeleuch-tung  suround ratio</v>
      </c>
      <c r="G18" s="57">
        <f>MAX(Gewichtung!H24:H26)</f>
        <v>4.2857142857142856</v>
      </c>
      <c r="H18" s="102">
        <v>3</v>
      </c>
      <c r="I18" s="57">
        <f>INDEX(Gewichtung!$H$24:$H$26,H18,1)</f>
        <v>0</v>
      </c>
      <c r="J18" s="102">
        <v>1</v>
      </c>
      <c r="K18" s="57">
        <f>INDEX(Gewichtung!$H$24:$H$26,J18,1)</f>
        <v>0</v>
      </c>
      <c r="L18" s="102">
        <v>2</v>
      </c>
      <c r="M18" s="57">
        <f>INDEX(Gewichtung!$H$24:$H$26,L18,1)</f>
        <v>4.2857142857142856</v>
      </c>
      <c r="N18" s="102">
        <v>2</v>
      </c>
      <c r="O18" s="57">
        <f>INDEX(Gewichtung!$H$24:$H$26,N18,1)</f>
        <v>4.2857142857142856</v>
      </c>
      <c r="P18" s="102">
        <v>2</v>
      </c>
      <c r="Q18" s="57">
        <f>INDEX(Gewichtung!$H$24:$H$26,P18,1)</f>
        <v>4.2857142857142856</v>
      </c>
      <c r="R18" s="102">
        <v>2</v>
      </c>
      <c r="S18" s="57">
        <f>INDEX(Gewichtung!$H$24:$H$26,R18,1)</f>
        <v>4.2857142857142856</v>
      </c>
    </row>
    <row r="19" spans="2:20" x14ac:dyDescent="0.25">
      <c r="B19" s="2"/>
      <c r="C19" s="6"/>
      <c r="D19" s="41" t="str">
        <f>Gewichtung!B27</f>
        <v>Lichtfarbe</v>
      </c>
      <c r="E19" s="68">
        <f>MAX(Gewichtung!H27:H29)+MAX(Gewichtung!H30:H32)</f>
        <v>8.5714285714285712</v>
      </c>
      <c r="F19" s="29"/>
      <c r="G19" s="69"/>
      <c r="H19" s="103"/>
      <c r="I19" s="33">
        <f>SUM(I20:I21)/$E19</f>
        <v>0.25</v>
      </c>
      <c r="J19" s="70"/>
      <c r="K19" s="33">
        <f>SUM(K20:K21)/$E19</f>
        <v>0.5</v>
      </c>
      <c r="L19" s="70"/>
      <c r="M19" s="53">
        <f>SUM(M20:M21)/$E19</f>
        <v>0.5</v>
      </c>
      <c r="N19" s="70"/>
      <c r="O19" s="33">
        <f>SUM(O20:O21)/$E19</f>
        <v>0.75</v>
      </c>
      <c r="P19" s="70"/>
      <c r="Q19" s="33">
        <f>SUM(Q20:Q21)/$E19</f>
        <v>0.25</v>
      </c>
      <c r="R19" s="70"/>
      <c r="S19" s="33">
        <f>SUM(S20:S21)/$E19</f>
        <v>1</v>
      </c>
    </row>
    <row r="20" spans="2:20" x14ac:dyDescent="0.25">
      <c r="B20" s="2"/>
      <c r="C20" s="6"/>
      <c r="D20" s="37"/>
      <c r="E20" s="32"/>
      <c r="F20" s="8" t="str">
        <f>Gewichtung!C27</f>
        <v>Farbtemperatur</v>
      </c>
      <c r="G20" s="57">
        <f>MAX(Gewichtung!H27:H29)</f>
        <v>4.2857142857142856</v>
      </c>
      <c r="H20" s="102">
        <v>2</v>
      </c>
      <c r="I20" s="57">
        <f>INDEX(Gewichtung!$H$27:$H$29,H20,1)</f>
        <v>2.1428571428571428</v>
      </c>
      <c r="J20" s="102">
        <v>2</v>
      </c>
      <c r="K20" s="57">
        <f>INDEX(Gewichtung!$H$27:$H$29,J20,1)</f>
        <v>2.1428571428571428</v>
      </c>
      <c r="L20" s="102">
        <v>3</v>
      </c>
      <c r="M20" s="62">
        <f>INDEX(Gewichtung!$H$27:$H$29,L20,1)</f>
        <v>0</v>
      </c>
      <c r="N20" s="102">
        <v>1</v>
      </c>
      <c r="O20" s="57">
        <f>INDEX(Gewichtung!$H$27:$H$29,N20,1)</f>
        <v>4.2857142857142856</v>
      </c>
      <c r="P20" s="102">
        <v>3</v>
      </c>
      <c r="Q20" s="57">
        <f>INDEX(Gewichtung!$H$27:$H$29,P20,1)</f>
        <v>0</v>
      </c>
      <c r="R20" s="102">
        <v>1</v>
      </c>
      <c r="S20" s="57">
        <f>INDEX(Gewichtung!$H$27:$H$29,R20,1)</f>
        <v>4.2857142857142856</v>
      </c>
    </row>
    <row r="21" spans="2:20" x14ac:dyDescent="0.25">
      <c r="B21" s="2"/>
      <c r="C21" s="6"/>
      <c r="D21" s="6"/>
      <c r="E21" s="3"/>
      <c r="F21" s="34" t="str">
        <f>Gewichtung!C30</f>
        <v>Farbwiedergabe</v>
      </c>
      <c r="G21" s="58">
        <f>MAX(Gewichtung!H30:H32)</f>
        <v>4.2857142857142856</v>
      </c>
      <c r="H21" s="104">
        <v>3</v>
      </c>
      <c r="I21" s="58">
        <f>INDEX(Gewichtung!$H$30:$H$32,H21,1)</f>
        <v>0</v>
      </c>
      <c r="J21" s="104">
        <v>2</v>
      </c>
      <c r="K21" s="58">
        <f>INDEX(Gewichtung!$H$30:$H$32,J21,1)</f>
        <v>2.1428571428571428</v>
      </c>
      <c r="L21" s="104">
        <v>1</v>
      </c>
      <c r="M21" s="63">
        <f>INDEX(Gewichtung!$H$30:$H$32,L21,1)</f>
        <v>4.2857142857142856</v>
      </c>
      <c r="N21" s="104">
        <v>2</v>
      </c>
      <c r="O21" s="58">
        <f>INDEX(Gewichtung!$H$30:$H$32,N21,1)</f>
        <v>2.1428571428571428</v>
      </c>
      <c r="P21" s="104">
        <v>2</v>
      </c>
      <c r="Q21" s="58">
        <f>INDEX(Gewichtung!$H$30:$H$32,P21,1)</f>
        <v>2.1428571428571428</v>
      </c>
      <c r="R21" s="104">
        <v>1</v>
      </c>
      <c r="S21" s="58">
        <f>INDEX(Gewichtung!$H$30:$H$32,R21,1)</f>
        <v>4.2857142857142856</v>
      </c>
    </row>
    <row r="22" spans="2:20" x14ac:dyDescent="0.25">
      <c r="B22" s="2"/>
      <c r="C22" s="6"/>
      <c r="D22" s="6"/>
      <c r="E22" s="6"/>
      <c r="F22" s="8"/>
      <c r="G22" s="62"/>
      <c r="H22" s="54"/>
      <c r="I22" s="59"/>
      <c r="J22" s="54"/>
      <c r="K22" s="59"/>
      <c r="L22" s="55"/>
      <c r="M22" s="64"/>
      <c r="N22" s="54"/>
      <c r="O22" s="59"/>
      <c r="P22" s="54"/>
      <c r="Q22" s="59"/>
      <c r="R22" s="55"/>
      <c r="S22" s="59"/>
    </row>
    <row r="23" spans="2:20" ht="21" x14ac:dyDescent="0.35">
      <c r="B23" s="4" t="str">
        <f>Gewichtung!C6</f>
        <v>Ästhetik</v>
      </c>
      <c r="C23" s="11">
        <f>Gewichtung!E6</f>
        <v>10</v>
      </c>
      <c r="D23" s="7"/>
      <c r="E23" s="7"/>
      <c r="F23" s="7"/>
      <c r="G23" s="7"/>
      <c r="H23" s="18"/>
      <c r="I23" s="119">
        <f>I24/$C23</f>
        <v>0.5</v>
      </c>
      <c r="J23" s="18"/>
      <c r="K23" s="17">
        <f>K24/$C23</f>
        <v>1</v>
      </c>
      <c r="L23" s="17"/>
      <c r="M23" s="17">
        <f>M24/$C23</f>
        <v>1</v>
      </c>
      <c r="N23" s="18"/>
      <c r="O23" s="119">
        <f>O24/$C23</f>
        <v>0</v>
      </c>
      <c r="P23" s="18"/>
      <c r="Q23" s="119">
        <f>Q24/$C23</f>
        <v>1</v>
      </c>
      <c r="R23" s="17"/>
      <c r="S23" s="119">
        <f>S24/$C23</f>
        <v>0.5</v>
      </c>
    </row>
    <row r="24" spans="2:20" ht="21" x14ac:dyDescent="0.35">
      <c r="B24" s="23"/>
      <c r="C24" s="11"/>
      <c r="D24" s="10"/>
      <c r="E24" s="10"/>
      <c r="F24" s="10"/>
      <c r="G24" s="10"/>
      <c r="H24" s="107">
        <v>2</v>
      </c>
      <c r="I24" s="60">
        <f>INDEX(Gewichtung!$H$33:$H$35,H24,1)</f>
        <v>5</v>
      </c>
      <c r="J24" s="107">
        <v>1</v>
      </c>
      <c r="K24" s="60">
        <f>INDEX(Gewichtung!$H$33:$H$35,J24,1)</f>
        <v>10</v>
      </c>
      <c r="L24" s="108">
        <v>1</v>
      </c>
      <c r="M24" s="65">
        <f>INDEX(Gewichtung!$H$33:$H$35,L24,1)</f>
        <v>10</v>
      </c>
      <c r="N24" s="107">
        <v>3</v>
      </c>
      <c r="O24" s="60">
        <f>INDEX(Gewichtung!$H$33:$H$35,N24,1)</f>
        <v>0</v>
      </c>
      <c r="P24" s="107">
        <v>1</v>
      </c>
      <c r="Q24" s="60">
        <f>INDEX(Gewichtung!$H$33:$H$35,P24,1)</f>
        <v>10</v>
      </c>
      <c r="R24" s="108">
        <v>2</v>
      </c>
      <c r="S24" s="60">
        <f>INDEX(Gewichtung!$H$33:$H$35,R24,1)</f>
        <v>5</v>
      </c>
    </row>
    <row r="25" spans="2:20" ht="29.25" thickBot="1" x14ac:dyDescent="0.5">
      <c r="B25" s="24" t="s">
        <v>15</v>
      </c>
      <c r="C25" s="25">
        <f>Gewichtung!E7</f>
        <v>100</v>
      </c>
      <c r="D25" s="25"/>
      <c r="E25" s="25"/>
      <c r="F25" s="25"/>
      <c r="G25" s="25"/>
      <c r="H25" s="25"/>
      <c r="I25" s="38">
        <f>IF(H5&lt;&gt;"",SUM(I8,I10,I12,I24),"")</f>
        <v>52.271428571428572</v>
      </c>
      <c r="J25" s="38"/>
      <c r="K25" s="38">
        <f t="shared" ref="K25:S25" si="0">IF(J5&lt;&gt;"",SUM(K8,K10,K12,K24),"")</f>
        <v>52.857142857142854</v>
      </c>
      <c r="L25" s="38"/>
      <c r="M25" s="38">
        <f t="shared" si="0"/>
        <v>53.071428571428569</v>
      </c>
      <c r="N25" s="38"/>
      <c r="O25" s="38">
        <f t="shared" si="0"/>
        <v>50.571428571428569</v>
      </c>
      <c r="P25" s="38"/>
      <c r="Q25" s="38">
        <f t="shared" si="0"/>
        <v>52.857142857142861</v>
      </c>
      <c r="R25" s="38"/>
      <c r="S25" s="136">
        <f t="shared" si="0"/>
        <v>73.599999999999994</v>
      </c>
      <c r="T25" s="71"/>
    </row>
    <row r="26" spans="2:20" ht="47.25" thickBot="1" x14ac:dyDescent="0.75">
      <c r="B26" s="26" t="s">
        <v>16</v>
      </c>
      <c r="C26" s="27"/>
      <c r="D26" s="27"/>
      <c r="E26" s="27"/>
      <c r="F26" s="27"/>
      <c r="G26" s="27"/>
      <c r="H26" s="27"/>
      <c r="I26" s="28">
        <f>IF(H5&lt;&gt;"",RANK(I25,$I$25:$S$25,),"")</f>
        <v>5</v>
      </c>
      <c r="J26" s="28"/>
      <c r="K26" s="28">
        <f>IF(J5&lt;&gt;"",RANK(K25,$I$25:$S$25,),"")</f>
        <v>4</v>
      </c>
      <c r="L26" s="28"/>
      <c r="M26" s="28">
        <f>IF(L5&lt;&gt;"",RANK(M25,$I$25:$S$25,),"")</f>
        <v>2</v>
      </c>
      <c r="N26" s="28"/>
      <c r="O26" s="28">
        <f>IF(N5&lt;&gt;"",RANK(O25,$I$25:$S$25,),"")</f>
        <v>6</v>
      </c>
      <c r="P26" s="28"/>
      <c r="Q26" s="28">
        <f>IF(P5&lt;&gt;"",RANK(Q25,$I$25:$S$25,),"")</f>
        <v>3</v>
      </c>
      <c r="R26" s="28"/>
      <c r="S26" s="95">
        <f>IF(R5&lt;&gt;"",RANK(S25,$I$25:$S$25,),"")</f>
        <v>1</v>
      </c>
    </row>
    <row r="28" spans="2:20" x14ac:dyDescent="0.25">
      <c r="B28" s="45" t="s">
        <v>133</v>
      </c>
      <c r="C28" s="45"/>
      <c r="D28" s="45"/>
      <c r="E28" s="45"/>
    </row>
    <row r="29" spans="2:20" x14ac:dyDescent="0.25">
      <c r="B29" s="45"/>
      <c r="C29" s="45"/>
      <c r="D29" s="45"/>
      <c r="E29" s="45"/>
    </row>
    <row r="30" spans="2:20" x14ac:dyDescent="0.25">
      <c r="B30" s="137"/>
      <c r="C30" s="45"/>
      <c r="D30" s="45"/>
      <c r="E30" s="45"/>
    </row>
    <row r="31" spans="2:20" x14ac:dyDescent="0.25">
      <c r="B31" s="45"/>
      <c r="C31" s="45"/>
      <c r="D31" s="45"/>
      <c r="E31" s="45"/>
      <c r="N31" s="45"/>
    </row>
    <row r="32" spans="2:20" x14ac:dyDescent="0.25">
      <c r="B32" s="45"/>
      <c r="C32" s="45"/>
      <c r="D32" s="45"/>
      <c r="E32" s="45"/>
    </row>
    <row r="35" spans="4:4" x14ac:dyDescent="0.25">
      <c r="D35" s="92"/>
    </row>
    <row r="36" spans="4:4" x14ac:dyDescent="0.25">
      <c r="D36" s="93"/>
    </row>
    <row r="37" spans="4:4" x14ac:dyDescent="0.25">
      <c r="D37" s="93"/>
    </row>
  </sheetData>
  <sheetProtection sheet="1" objects="1" scenarios="1" selectLockedCells="1"/>
  <mergeCells count="33">
    <mergeCell ref="B9:C9"/>
    <mergeCell ref="B11:C11"/>
    <mergeCell ref="H4:I4"/>
    <mergeCell ref="H5:I5"/>
    <mergeCell ref="H6:I6"/>
    <mergeCell ref="I8:I9"/>
    <mergeCell ref="I10:I11"/>
    <mergeCell ref="N4:O4"/>
    <mergeCell ref="N5:O5"/>
    <mergeCell ref="N6:O6"/>
    <mergeCell ref="B2:S2"/>
    <mergeCell ref="J5:K5"/>
    <mergeCell ref="L5:M5"/>
    <mergeCell ref="J6:K6"/>
    <mergeCell ref="L6:M6"/>
    <mergeCell ref="J4:K4"/>
    <mergeCell ref="L4:M4"/>
    <mergeCell ref="P4:Q4"/>
    <mergeCell ref="R4:S4"/>
    <mergeCell ref="P5:Q5"/>
    <mergeCell ref="R5:S5"/>
    <mergeCell ref="P6:Q6"/>
    <mergeCell ref="R6:S6"/>
    <mergeCell ref="Q8:Q9"/>
    <mergeCell ref="Q10:Q11"/>
    <mergeCell ref="S8:S9"/>
    <mergeCell ref="S10:S11"/>
    <mergeCell ref="K8:K9"/>
    <mergeCell ref="K10:K11"/>
    <mergeCell ref="M8:M9"/>
    <mergeCell ref="M10:M11"/>
    <mergeCell ref="O8:O9"/>
    <mergeCell ref="O10:O11"/>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9525</xdr:colOff>
                    <xdr:row>12</xdr:row>
                    <xdr:rowOff>209550</xdr:rowOff>
                  </from>
                  <to>
                    <xdr:col>7</xdr:col>
                    <xdr:colOff>1171575</xdr:colOff>
                    <xdr:row>12</xdr:row>
                    <xdr:rowOff>409575</xdr:rowOff>
                  </to>
                </anchor>
              </controlPr>
            </control>
          </mc:Choice>
        </mc:AlternateContent>
        <mc:AlternateContent xmlns:mc="http://schemas.openxmlformats.org/markup-compatibility/2006">
          <mc:Choice Requires="x14">
            <control shapeId="1044" r:id="rId5" name="Drop Down 20">
              <controlPr defaultSize="0" autoLine="0" autoPict="0">
                <anchor moveWithCells="1">
                  <from>
                    <xdr:col>7</xdr:col>
                    <xdr:colOff>9525</xdr:colOff>
                    <xdr:row>13</xdr:row>
                    <xdr:rowOff>219075</xdr:rowOff>
                  </from>
                  <to>
                    <xdr:col>7</xdr:col>
                    <xdr:colOff>1171575</xdr:colOff>
                    <xdr:row>15</xdr:row>
                    <xdr:rowOff>9525</xdr:rowOff>
                  </to>
                </anchor>
              </controlPr>
            </control>
          </mc:Choice>
        </mc:AlternateContent>
        <mc:AlternateContent xmlns:mc="http://schemas.openxmlformats.org/markup-compatibility/2006">
          <mc:Choice Requires="x14">
            <control shapeId="1045" r:id="rId6" name="Drop Down 21">
              <controlPr defaultSize="0" autoLine="0" autoPict="0">
                <anchor moveWithCells="1">
                  <from>
                    <xdr:col>7</xdr:col>
                    <xdr:colOff>9525</xdr:colOff>
                    <xdr:row>14</xdr:row>
                    <xdr:rowOff>180975</xdr:rowOff>
                  </from>
                  <to>
                    <xdr:col>7</xdr:col>
                    <xdr:colOff>1171575</xdr:colOff>
                    <xdr:row>16</xdr:row>
                    <xdr:rowOff>0</xdr:rowOff>
                  </to>
                </anchor>
              </controlPr>
            </control>
          </mc:Choice>
        </mc:AlternateContent>
        <mc:AlternateContent xmlns:mc="http://schemas.openxmlformats.org/markup-compatibility/2006">
          <mc:Choice Requires="x14">
            <control shapeId="1046" r:id="rId7" name="Drop Down 22">
              <controlPr defaultSize="0" autoLine="0" autoPict="0">
                <anchor moveWithCells="1">
                  <from>
                    <xdr:col>7</xdr:col>
                    <xdr:colOff>9525</xdr:colOff>
                    <xdr:row>15</xdr:row>
                    <xdr:rowOff>180975</xdr:rowOff>
                  </from>
                  <to>
                    <xdr:col>7</xdr:col>
                    <xdr:colOff>1171575</xdr:colOff>
                    <xdr:row>17</xdr:row>
                    <xdr:rowOff>0</xdr:rowOff>
                  </to>
                </anchor>
              </controlPr>
            </control>
          </mc:Choice>
        </mc:AlternateContent>
        <mc:AlternateContent xmlns:mc="http://schemas.openxmlformats.org/markup-compatibility/2006">
          <mc:Choice Requires="x14">
            <control shapeId="1047" r:id="rId8" name="Drop Down 23">
              <controlPr defaultSize="0" autoLine="0" autoPict="0">
                <anchor moveWithCells="1">
                  <from>
                    <xdr:col>7</xdr:col>
                    <xdr:colOff>9525</xdr:colOff>
                    <xdr:row>18</xdr:row>
                    <xdr:rowOff>180975</xdr:rowOff>
                  </from>
                  <to>
                    <xdr:col>7</xdr:col>
                    <xdr:colOff>1171575</xdr:colOff>
                    <xdr:row>20</xdr:row>
                    <xdr:rowOff>0</xdr:rowOff>
                  </to>
                </anchor>
              </controlPr>
            </control>
          </mc:Choice>
        </mc:AlternateContent>
        <mc:AlternateContent xmlns:mc="http://schemas.openxmlformats.org/markup-compatibility/2006">
          <mc:Choice Requires="x14">
            <control shapeId="1048" r:id="rId9" name="Drop Down 24">
              <controlPr defaultSize="0" autoLine="0" autoPict="0">
                <anchor moveWithCells="1">
                  <from>
                    <xdr:col>7</xdr:col>
                    <xdr:colOff>9525</xdr:colOff>
                    <xdr:row>20</xdr:row>
                    <xdr:rowOff>0</xdr:rowOff>
                  </from>
                  <to>
                    <xdr:col>7</xdr:col>
                    <xdr:colOff>1171575</xdr:colOff>
                    <xdr:row>21</xdr:row>
                    <xdr:rowOff>9525</xdr:rowOff>
                  </to>
                </anchor>
              </controlPr>
            </control>
          </mc:Choice>
        </mc:AlternateContent>
        <mc:AlternateContent xmlns:mc="http://schemas.openxmlformats.org/markup-compatibility/2006">
          <mc:Choice Requires="x14">
            <control shapeId="1049" r:id="rId10" name="Drop Down 25">
              <controlPr defaultSize="0" autoLine="0" autoPict="0">
                <anchor moveWithCells="1">
                  <from>
                    <xdr:col>7</xdr:col>
                    <xdr:colOff>9525</xdr:colOff>
                    <xdr:row>23</xdr:row>
                    <xdr:rowOff>38100</xdr:rowOff>
                  </from>
                  <to>
                    <xdr:col>7</xdr:col>
                    <xdr:colOff>1171575</xdr:colOff>
                    <xdr:row>23</xdr:row>
                    <xdr:rowOff>238125</xdr:rowOff>
                  </to>
                </anchor>
              </controlPr>
            </control>
          </mc:Choice>
        </mc:AlternateContent>
        <mc:AlternateContent xmlns:mc="http://schemas.openxmlformats.org/markup-compatibility/2006">
          <mc:Choice Requires="x14">
            <control shapeId="1050" r:id="rId11" name="Drop Down 26">
              <controlPr defaultSize="0" autoLine="0" autoPict="0">
                <anchor moveWithCells="1">
                  <from>
                    <xdr:col>9</xdr:col>
                    <xdr:colOff>28575</xdr:colOff>
                    <xdr:row>12</xdr:row>
                    <xdr:rowOff>209550</xdr:rowOff>
                  </from>
                  <to>
                    <xdr:col>10</xdr:col>
                    <xdr:colOff>9525</xdr:colOff>
                    <xdr:row>12</xdr:row>
                    <xdr:rowOff>409575</xdr:rowOff>
                  </to>
                </anchor>
              </controlPr>
            </control>
          </mc:Choice>
        </mc:AlternateContent>
        <mc:AlternateContent xmlns:mc="http://schemas.openxmlformats.org/markup-compatibility/2006">
          <mc:Choice Requires="x14">
            <control shapeId="1051" r:id="rId12" name="Drop Down 27">
              <controlPr defaultSize="0" autoLine="0" autoPict="0">
                <anchor moveWithCells="1">
                  <from>
                    <xdr:col>9</xdr:col>
                    <xdr:colOff>9525</xdr:colOff>
                    <xdr:row>13</xdr:row>
                    <xdr:rowOff>219075</xdr:rowOff>
                  </from>
                  <to>
                    <xdr:col>9</xdr:col>
                    <xdr:colOff>1171575</xdr:colOff>
                    <xdr:row>15</xdr:row>
                    <xdr:rowOff>9525</xdr:rowOff>
                  </to>
                </anchor>
              </controlPr>
            </control>
          </mc:Choice>
        </mc:AlternateContent>
        <mc:AlternateContent xmlns:mc="http://schemas.openxmlformats.org/markup-compatibility/2006">
          <mc:Choice Requires="x14">
            <control shapeId="1052" r:id="rId13" name="Drop Down 28">
              <controlPr defaultSize="0" autoLine="0" autoPict="0">
                <anchor moveWithCells="1">
                  <from>
                    <xdr:col>9</xdr:col>
                    <xdr:colOff>9525</xdr:colOff>
                    <xdr:row>14</xdr:row>
                    <xdr:rowOff>180975</xdr:rowOff>
                  </from>
                  <to>
                    <xdr:col>9</xdr:col>
                    <xdr:colOff>1171575</xdr:colOff>
                    <xdr:row>16</xdr:row>
                    <xdr:rowOff>0</xdr:rowOff>
                  </to>
                </anchor>
              </controlPr>
            </control>
          </mc:Choice>
        </mc:AlternateContent>
        <mc:AlternateContent xmlns:mc="http://schemas.openxmlformats.org/markup-compatibility/2006">
          <mc:Choice Requires="x14">
            <control shapeId="1053" r:id="rId14" name="Drop Down 29">
              <controlPr defaultSize="0" autoLine="0" autoPict="0">
                <anchor moveWithCells="1">
                  <from>
                    <xdr:col>9</xdr:col>
                    <xdr:colOff>9525</xdr:colOff>
                    <xdr:row>15</xdr:row>
                    <xdr:rowOff>180975</xdr:rowOff>
                  </from>
                  <to>
                    <xdr:col>9</xdr:col>
                    <xdr:colOff>1171575</xdr:colOff>
                    <xdr:row>17</xdr:row>
                    <xdr:rowOff>0</xdr:rowOff>
                  </to>
                </anchor>
              </controlPr>
            </control>
          </mc:Choice>
        </mc:AlternateContent>
        <mc:AlternateContent xmlns:mc="http://schemas.openxmlformats.org/markup-compatibility/2006">
          <mc:Choice Requires="x14">
            <control shapeId="1054" r:id="rId15" name="Drop Down 30">
              <controlPr defaultSize="0" autoLine="0" autoPict="0">
                <anchor moveWithCells="1">
                  <from>
                    <xdr:col>9</xdr:col>
                    <xdr:colOff>9525</xdr:colOff>
                    <xdr:row>18</xdr:row>
                    <xdr:rowOff>180975</xdr:rowOff>
                  </from>
                  <to>
                    <xdr:col>9</xdr:col>
                    <xdr:colOff>1171575</xdr:colOff>
                    <xdr:row>20</xdr:row>
                    <xdr:rowOff>0</xdr:rowOff>
                  </to>
                </anchor>
              </controlPr>
            </control>
          </mc:Choice>
        </mc:AlternateContent>
        <mc:AlternateContent xmlns:mc="http://schemas.openxmlformats.org/markup-compatibility/2006">
          <mc:Choice Requires="x14">
            <control shapeId="1055" r:id="rId16" name="Drop Down 31">
              <controlPr defaultSize="0" autoLine="0" autoPict="0">
                <anchor moveWithCells="1">
                  <from>
                    <xdr:col>9</xdr:col>
                    <xdr:colOff>9525</xdr:colOff>
                    <xdr:row>20</xdr:row>
                    <xdr:rowOff>0</xdr:rowOff>
                  </from>
                  <to>
                    <xdr:col>9</xdr:col>
                    <xdr:colOff>1171575</xdr:colOff>
                    <xdr:row>21</xdr:row>
                    <xdr:rowOff>9525</xdr:rowOff>
                  </to>
                </anchor>
              </controlPr>
            </control>
          </mc:Choice>
        </mc:AlternateContent>
        <mc:AlternateContent xmlns:mc="http://schemas.openxmlformats.org/markup-compatibility/2006">
          <mc:Choice Requires="x14">
            <control shapeId="1056" r:id="rId17" name="Drop Down 32">
              <controlPr defaultSize="0" autoLine="0" autoPict="0">
                <anchor moveWithCells="1">
                  <from>
                    <xdr:col>9</xdr:col>
                    <xdr:colOff>9525</xdr:colOff>
                    <xdr:row>23</xdr:row>
                    <xdr:rowOff>38100</xdr:rowOff>
                  </from>
                  <to>
                    <xdr:col>9</xdr:col>
                    <xdr:colOff>1171575</xdr:colOff>
                    <xdr:row>23</xdr:row>
                    <xdr:rowOff>238125</xdr:rowOff>
                  </to>
                </anchor>
              </controlPr>
            </control>
          </mc:Choice>
        </mc:AlternateContent>
        <mc:AlternateContent xmlns:mc="http://schemas.openxmlformats.org/markup-compatibility/2006">
          <mc:Choice Requires="x14">
            <control shapeId="1057" r:id="rId18" name="Drop Down 33">
              <controlPr defaultSize="0" autoLine="0" autoPict="0">
                <anchor moveWithCells="1">
                  <from>
                    <xdr:col>11</xdr:col>
                    <xdr:colOff>38100</xdr:colOff>
                    <xdr:row>12</xdr:row>
                    <xdr:rowOff>209550</xdr:rowOff>
                  </from>
                  <to>
                    <xdr:col>12</xdr:col>
                    <xdr:colOff>19050</xdr:colOff>
                    <xdr:row>12</xdr:row>
                    <xdr:rowOff>409575</xdr:rowOff>
                  </to>
                </anchor>
              </controlPr>
            </control>
          </mc:Choice>
        </mc:AlternateContent>
        <mc:AlternateContent xmlns:mc="http://schemas.openxmlformats.org/markup-compatibility/2006">
          <mc:Choice Requires="x14">
            <control shapeId="1058" r:id="rId19" name="Drop Down 34">
              <controlPr defaultSize="0" autoLine="0" autoPict="0">
                <anchor moveWithCells="1">
                  <from>
                    <xdr:col>11</xdr:col>
                    <xdr:colOff>9525</xdr:colOff>
                    <xdr:row>13</xdr:row>
                    <xdr:rowOff>219075</xdr:rowOff>
                  </from>
                  <to>
                    <xdr:col>11</xdr:col>
                    <xdr:colOff>1171575</xdr:colOff>
                    <xdr:row>15</xdr:row>
                    <xdr:rowOff>9525</xdr:rowOff>
                  </to>
                </anchor>
              </controlPr>
            </control>
          </mc:Choice>
        </mc:AlternateContent>
        <mc:AlternateContent xmlns:mc="http://schemas.openxmlformats.org/markup-compatibility/2006">
          <mc:Choice Requires="x14">
            <control shapeId="1059" r:id="rId20" name="Drop Down 35">
              <controlPr defaultSize="0" autoLine="0" autoPict="0">
                <anchor moveWithCells="1">
                  <from>
                    <xdr:col>11</xdr:col>
                    <xdr:colOff>9525</xdr:colOff>
                    <xdr:row>14</xdr:row>
                    <xdr:rowOff>180975</xdr:rowOff>
                  </from>
                  <to>
                    <xdr:col>11</xdr:col>
                    <xdr:colOff>1171575</xdr:colOff>
                    <xdr:row>16</xdr:row>
                    <xdr:rowOff>0</xdr:rowOff>
                  </to>
                </anchor>
              </controlPr>
            </control>
          </mc:Choice>
        </mc:AlternateContent>
        <mc:AlternateContent xmlns:mc="http://schemas.openxmlformats.org/markup-compatibility/2006">
          <mc:Choice Requires="x14">
            <control shapeId="1060" r:id="rId21" name="Drop Down 36">
              <controlPr defaultSize="0" autoLine="0" autoPict="0">
                <anchor moveWithCells="1">
                  <from>
                    <xdr:col>11</xdr:col>
                    <xdr:colOff>9525</xdr:colOff>
                    <xdr:row>15</xdr:row>
                    <xdr:rowOff>180975</xdr:rowOff>
                  </from>
                  <to>
                    <xdr:col>11</xdr:col>
                    <xdr:colOff>1171575</xdr:colOff>
                    <xdr:row>17</xdr:row>
                    <xdr:rowOff>0</xdr:rowOff>
                  </to>
                </anchor>
              </controlPr>
            </control>
          </mc:Choice>
        </mc:AlternateContent>
        <mc:AlternateContent xmlns:mc="http://schemas.openxmlformats.org/markup-compatibility/2006">
          <mc:Choice Requires="x14">
            <control shapeId="1061" r:id="rId22" name="Drop Down 37">
              <controlPr defaultSize="0" autoLine="0" autoPict="0">
                <anchor moveWithCells="1">
                  <from>
                    <xdr:col>11</xdr:col>
                    <xdr:colOff>9525</xdr:colOff>
                    <xdr:row>18</xdr:row>
                    <xdr:rowOff>180975</xdr:rowOff>
                  </from>
                  <to>
                    <xdr:col>11</xdr:col>
                    <xdr:colOff>1171575</xdr:colOff>
                    <xdr:row>20</xdr:row>
                    <xdr:rowOff>0</xdr:rowOff>
                  </to>
                </anchor>
              </controlPr>
            </control>
          </mc:Choice>
        </mc:AlternateContent>
        <mc:AlternateContent xmlns:mc="http://schemas.openxmlformats.org/markup-compatibility/2006">
          <mc:Choice Requires="x14">
            <control shapeId="1062" r:id="rId23" name="Drop Down 38">
              <controlPr defaultSize="0" autoLine="0" autoPict="0">
                <anchor moveWithCells="1">
                  <from>
                    <xdr:col>11</xdr:col>
                    <xdr:colOff>9525</xdr:colOff>
                    <xdr:row>20</xdr:row>
                    <xdr:rowOff>0</xdr:rowOff>
                  </from>
                  <to>
                    <xdr:col>11</xdr:col>
                    <xdr:colOff>1171575</xdr:colOff>
                    <xdr:row>21</xdr:row>
                    <xdr:rowOff>9525</xdr:rowOff>
                  </to>
                </anchor>
              </controlPr>
            </control>
          </mc:Choice>
        </mc:AlternateContent>
        <mc:AlternateContent xmlns:mc="http://schemas.openxmlformats.org/markup-compatibility/2006">
          <mc:Choice Requires="x14">
            <control shapeId="1063" r:id="rId24" name="Drop Down 39">
              <controlPr defaultSize="0" autoLine="0" autoPict="0">
                <anchor moveWithCells="1">
                  <from>
                    <xdr:col>11</xdr:col>
                    <xdr:colOff>9525</xdr:colOff>
                    <xdr:row>23</xdr:row>
                    <xdr:rowOff>38100</xdr:rowOff>
                  </from>
                  <to>
                    <xdr:col>11</xdr:col>
                    <xdr:colOff>1171575</xdr:colOff>
                    <xdr:row>23</xdr:row>
                    <xdr:rowOff>238125</xdr:rowOff>
                  </to>
                </anchor>
              </controlPr>
            </control>
          </mc:Choice>
        </mc:AlternateContent>
        <mc:AlternateContent xmlns:mc="http://schemas.openxmlformats.org/markup-compatibility/2006">
          <mc:Choice Requires="x14">
            <control shapeId="1071" r:id="rId25" name="Drop Down 47">
              <controlPr defaultSize="0" autoLine="0" autoPict="0">
                <anchor moveWithCells="1">
                  <from>
                    <xdr:col>13</xdr:col>
                    <xdr:colOff>9525</xdr:colOff>
                    <xdr:row>12</xdr:row>
                    <xdr:rowOff>209550</xdr:rowOff>
                  </from>
                  <to>
                    <xdr:col>13</xdr:col>
                    <xdr:colOff>1171575</xdr:colOff>
                    <xdr:row>12</xdr:row>
                    <xdr:rowOff>409575</xdr:rowOff>
                  </to>
                </anchor>
              </controlPr>
            </control>
          </mc:Choice>
        </mc:AlternateContent>
        <mc:AlternateContent xmlns:mc="http://schemas.openxmlformats.org/markup-compatibility/2006">
          <mc:Choice Requires="x14">
            <control shapeId="1072" r:id="rId26" name="Drop Down 48">
              <controlPr defaultSize="0" autoLine="0" autoPict="0">
                <anchor moveWithCells="1">
                  <from>
                    <xdr:col>13</xdr:col>
                    <xdr:colOff>9525</xdr:colOff>
                    <xdr:row>13</xdr:row>
                    <xdr:rowOff>219075</xdr:rowOff>
                  </from>
                  <to>
                    <xdr:col>13</xdr:col>
                    <xdr:colOff>1171575</xdr:colOff>
                    <xdr:row>15</xdr:row>
                    <xdr:rowOff>9525</xdr:rowOff>
                  </to>
                </anchor>
              </controlPr>
            </control>
          </mc:Choice>
        </mc:AlternateContent>
        <mc:AlternateContent xmlns:mc="http://schemas.openxmlformats.org/markup-compatibility/2006">
          <mc:Choice Requires="x14">
            <control shapeId="1073" r:id="rId27" name="Drop Down 49">
              <controlPr defaultSize="0" autoLine="0" autoPict="0">
                <anchor moveWithCells="1">
                  <from>
                    <xdr:col>13</xdr:col>
                    <xdr:colOff>9525</xdr:colOff>
                    <xdr:row>14</xdr:row>
                    <xdr:rowOff>180975</xdr:rowOff>
                  </from>
                  <to>
                    <xdr:col>13</xdr:col>
                    <xdr:colOff>1171575</xdr:colOff>
                    <xdr:row>16</xdr:row>
                    <xdr:rowOff>0</xdr:rowOff>
                  </to>
                </anchor>
              </controlPr>
            </control>
          </mc:Choice>
        </mc:AlternateContent>
        <mc:AlternateContent xmlns:mc="http://schemas.openxmlformats.org/markup-compatibility/2006">
          <mc:Choice Requires="x14">
            <control shapeId="1074" r:id="rId28" name="Drop Down 50">
              <controlPr defaultSize="0" autoLine="0" autoPict="0">
                <anchor moveWithCells="1">
                  <from>
                    <xdr:col>13</xdr:col>
                    <xdr:colOff>9525</xdr:colOff>
                    <xdr:row>15</xdr:row>
                    <xdr:rowOff>180975</xdr:rowOff>
                  </from>
                  <to>
                    <xdr:col>13</xdr:col>
                    <xdr:colOff>1171575</xdr:colOff>
                    <xdr:row>17</xdr:row>
                    <xdr:rowOff>0</xdr:rowOff>
                  </to>
                </anchor>
              </controlPr>
            </control>
          </mc:Choice>
        </mc:AlternateContent>
        <mc:AlternateContent xmlns:mc="http://schemas.openxmlformats.org/markup-compatibility/2006">
          <mc:Choice Requires="x14">
            <control shapeId="1075" r:id="rId29" name="Drop Down 51">
              <controlPr defaultSize="0" autoLine="0" autoPict="0">
                <anchor moveWithCells="1">
                  <from>
                    <xdr:col>13</xdr:col>
                    <xdr:colOff>9525</xdr:colOff>
                    <xdr:row>18</xdr:row>
                    <xdr:rowOff>180975</xdr:rowOff>
                  </from>
                  <to>
                    <xdr:col>13</xdr:col>
                    <xdr:colOff>1171575</xdr:colOff>
                    <xdr:row>20</xdr:row>
                    <xdr:rowOff>0</xdr:rowOff>
                  </to>
                </anchor>
              </controlPr>
            </control>
          </mc:Choice>
        </mc:AlternateContent>
        <mc:AlternateContent xmlns:mc="http://schemas.openxmlformats.org/markup-compatibility/2006">
          <mc:Choice Requires="x14">
            <control shapeId="1076" r:id="rId30" name="Drop Down 52">
              <controlPr defaultSize="0" autoLine="0" autoPict="0">
                <anchor moveWithCells="1">
                  <from>
                    <xdr:col>13</xdr:col>
                    <xdr:colOff>9525</xdr:colOff>
                    <xdr:row>20</xdr:row>
                    <xdr:rowOff>0</xdr:rowOff>
                  </from>
                  <to>
                    <xdr:col>13</xdr:col>
                    <xdr:colOff>1171575</xdr:colOff>
                    <xdr:row>21</xdr:row>
                    <xdr:rowOff>9525</xdr:rowOff>
                  </to>
                </anchor>
              </controlPr>
            </control>
          </mc:Choice>
        </mc:AlternateContent>
        <mc:AlternateContent xmlns:mc="http://schemas.openxmlformats.org/markup-compatibility/2006">
          <mc:Choice Requires="x14">
            <control shapeId="1077" r:id="rId31" name="Drop Down 53">
              <controlPr defaultSize="0" autoLine="0" autoPict="0">
                <anchor moveWithCells="1">
                  <from>
                    <xdr:col>13</xdr:col>
                    <xdr:colOff>9525</xdr:colOff>
                    <xdr:row>23</xdr:row>
                    <xdr:rowOff>38100</xdr:rowOff>
                  </from>
                  <to>
                    <xdr:col>13</xdr:col>
                    <xdr:colOff>1171575</xdr:colOff>
                    <xdr:row>23</xdr:row>
                    <xdr:rowOff>238125</xdr:rowOff>
                  </to>
                </anchor>
              </controlPr>
            </control>
          </mc:Choice>
        </mc:AlternateContent>
        <mc:AlternateContent xmlns:mc="http://schemas.openxmlformats.org/markup-compatibility/2006">
          <mc:Choice Requires="x14">
            <control shapeId="1078" r:id="rId32" name="Drop Down 54">
              <controlPr defaultSize="0" autoLine="0" autoPict="0">
                <anchor moveWithCells="1">
                  <from>
                    <xdr:col>15</xdr:col>
                    <xdr:colOff>28575</xdr:colOff>
                    <xdr:row>12</xdr:row>
                    <xdr:rowOff>209550</xdr:rowOff>
                  </from>
                  <to>
                    <xdr:col>16</xdr:col>
                    <xdr:colOff>9525</xdr:colOff>
                    <xdr:row>12</xdr:row>
                    <xdr:rowOff>409575</xdr:rowOff>
                  </to>
                </anchor>
              </controlPr>
            </control>
          </mc:Choice>
        </mc:AlternateContent>
        <mc:AlternateContent xmlns:mc="http://schemas.openxmlformats.org/markup-compatibility/2006">
          <mc:Choice Requires="x14">
            <control shapeId="1079" r:id="rId33" name="Drop Down 55">
              <controlPr defaultSize="0" autoLine="0" autoPict="0">
                <anchor moveWithCells="1">
                  <from>
                    <xdr:col>15</xdr:col>
                    <xdr:colOff>9525</xdr:colOff>
                    <xdr:row>13</xdr:row>
                    <xdr:rowOff>219075</xdr:rowOff>
                  </from>
                  <to>
                    <xdr:col>15</xdr:col>
                    <xdr:colOff>1171575</xdr:colOff>
                    <xdr:row>15</xdr:row>
                    <xdr:rowOff>9525</xdr:rowOff>
                  </to>
                </anchor>
              </controlPr>
            </control>
          </mc:Choice>
        </mc:AlternateContent>
        <mc:AlternateContent xmlns:mc="http://schemas.openxmlformats.org/markup-compatibility/2006">
          <mc:Choice Requires="x14">
            <control shapeId="1080" r:id="rId34" name="Drop Down 56">
              <controlPr defaultSize="0" autoLine="0" autoPict="0">
                <anchor moveWithCells="1">
                  <from>
                    <xdr:col>15</xdr:col>
                    <xdr:colOff>9525</xdr:colOff>
                    <xdr:row>14</xdr:row>
                    <xdr:rowOff>180975</xdr:rowOff>
                  </from>
                  <to>
                    <xdr:col>15</xdr:col>
                    <xdr:colOff>1171575</xdr:colOff>
                    <xdr:row>16</xdr:row>
                    <xdr:rowOff>0</xdr:rowOff>
                  </to>
                </anchor>
              </controlPr>
            </control>
          </mc:Choice>
        </mc:AlternateContent>
        <mc:AlternateContent xmlns:mc="http://schemas.openxmlformats.org/markup-compatibility/2006">
          <mc:Choice Requires="x14">
            <control shapeId="1081" r:id="rId35" name="Drop Down 57">
              <controlPr defaultSize="0" autoLine="0" autoPict="0">
                <anchor moveWithCells="1">
                  <from>
                    <xdr:col>15</xdr:col>
                    <xdr:colOff>9525</xdr:colOff>
                    <xdr:row>15</xdr:row>
                    <xdr:rowOff>180975</xdr:rowOff>
                  </from>
                  <to>
                    <xdr:col>15</xdr:col>
                    <xdr:colOff>1171575</xdr:colOff>
                    <xdr:row>17</xdr:row>
                    <xdr:rowOff>0</xdr:rowOff>
                  </to>
                </anchor>
              </controlPr>
            </control>
          </mc:Choice>
        </mc:AlternateContent>
        <mc:AlternateContent xmlns:mc="http://schemas.openxmlformats.org/markup-compatibility/2006">
          <mc:Choice Requires="x14">
            <control shapeId="1082" r:id="rId36" name="Drop Down 58">
              <controlPr defaultSize="0" autoLine="0" autoPict="0">
                <anchor moveWithCells="1">
                  <from>
                    <xdr:col>15</xdr:col>
                    <xdr:colOff>9525</xdr:colOff>
                    <xdr:row>18</xdr:row>
                    <xdr:rowOff>180975</xdr:rowOff>
                  </from>
                  <to>
                    <xdr:col>15</xdr:col>
                    <xdr:colOff>1171575</xdr:colOff>
                    <xdr:row>20</xdr:row>
                    <xdr:rowOff>0</xdr:rowOff>
                  </to>
                </anchor>
              </controlPr>
            </control>
          </mc:Choice>
        </mc:AlternateContent>
        <mc:AlternateContent xmlns:mc="http://schemas.openxmlformats.org/markup-compatibility/2006">
          <mc:Choice Requires="x14">
            <control shapeId="1083" r:id="rId37" name="Drop Down 59">
              <controlPr defaultSize="0" autoLine="0" autoPict="0">
                <anchor moveWithCells="1">
                  <from>
                    <xdr:col>15</xdr:col>
                    <xdr:colOff>9525</xdr:colOff>
                    <xdr:row>20</xdr:row>
                    <xdr:rowOff>0</xdr:rowOff>
                  </from>
                  <to>
                    <xdr:col>15</xdr:col>
                    <xdr:colOff>1171575</xdr:colOff>
                    <xdr:row>21</xdr:row>
                    <xdr:rowOff>9525</xdr:rowOff>
                  </to>
                </anchor>
              </controlPr>
            </control>
          </mc:Choice>
        </mc:AlternateContent>
        <mc:AlternateContent xmlns:mc="http://schemas.openxmlformats.org/markup-compatibility/2006">
          <mc:Choice Requires="x14">
            <control shapeId="1084" r:id="rId38" name="Drop Down 60">
              <controlPr defaultSize="0" autoLine="0" autoPict="0">
                <anchor moveWithCells="1">
                  <from>
                    <xdr:col>15</xdr:col>
                    <xdr:colOff>9525</xdr:colOff>
                    <xdr:row>23</xdr:row>
                    <xdr:rowOff>38100</xdr:rowOff>
                  </from>
                  <to>
                    <xdr:col>15</xdr:col>
                    <xdr:colOff>1171575</xdr:colOff>
                    <xdr:row>23</xdr:row>
                    <xdr:rowOff>238125</xdr:rowOff>
                  </to>
                </anchor>
              </controlPr>
            </control>
          </mc:Choice>
        </mc:AlternateContent>
        <mc:AlternateContent xmlns:mc="http://schemas.openxmlformats.org/markup-compatibility/2006">
          <mc:Choice Requires="x14">
            <control shapeId="1085" r:id="rId39" name="Drop Down 61">
              <controlPr defaultSize="0" autoLine="0" autoPict="0">
                <anchor moveWithCells="1">
                  <from>
                    <xdr:col>17</xdr:col>
                    <xdr:colOff>38100</xdr:colOff>
                    <xdr:row>12</xdr:row>
                    <xdr:rowOff>361950</xdr:rowOff>
                  </from>
                  <to>
                    <xdr:col>18</xdr:col>
                    <xdr:colOff>19050</xdr:colOff>
                    <xdr:row>12</xdr:row>
                    <xdr:rowOff>381000</xdr:rowOff>
                  </to>
                </anchor>
              </controlPr>
            </control>
          </mc:Choice>
        </mc:AlternateContent>
        <mc:AlternateContent xmlns:mc="http://schemas.openxmlformats.org/markup-compatibility/2006">
          <mc:Choice Requires="x14">
            <control shapeId="1086" r:id="rId40" name="Drop Down 62">
              <controlPr defaultSize="0" autoLine="0" autoPict="0">
                <anchor moveWithCells="1">
                  <from>
                    <xdr:col>17</xdr:col>
                    <xdr:colOff>9525</xdr:colOff>
                    <xdr:row>13</xdr:row>
                    <xdr:rowOff>219075</xdr:rowOff>
                  </from>
                  <to>
                    <xdr:col>17</xdr:col>
                    <xdr:colOff>1171575</xdr:colOff>
                    <xdr:row>15</xdr:row>
                    <xdr:rowOff>9525</xdr:rowOff>
                  </to>
                </anchor>
              </controlPr>
            </control>
          </mc:Choice>
        </mc:AlternateContent>
        <mc:AlternateContent xmlns:mc="http://schemas.openxmlformats.org/markup-compatibility/2006">
          <mc:Choice Requires="x14">
            <control shapeId="1087" r:id="rId41" name="Drop Down 63">
              <controlPr defaultSize="0" autoLine="0" autoPict="0">
                <anchor moveWithCells="1">
                  <from>
                    <xdr:col>17</xdr:col>
                    <xdr:colOff>9525</xdr:colOff>
                    <xdr:row>14</xdr:row>
                    <xdr:rowOff>180975</xdr:rowOff>
                  </from>
                  <to>
                    <xdr:col>17</xdr:col>
                    <xdr:colOff>1171575</xdr:colOff>
                    <xdr:row>16</xdr:row>
                    <xdr:rowOff>0</xdr:rowOff>
                  </to>
                </anchor>
              </controlPr>
            </control>
          </mc:Choice>
        </mc:AlternateContent>
        <mc:AlternateContent xmlns:mc="http://schemas.openxmlformats.org/markup-compatibility/2006">
          <mc:Choice Requires="x14">
            <control shapeId="1088" r:id="rId42" name="Drop Down 64">
              <controlPr defaultSize="0" autoLine="0" autoPict="0">
                <anchor moveWithCells="1">
                  <from>
                    <xdr:col>17</xdr:col>
                    <xdr:colOff>9525</xdr:colOff>
                    <xdr:row>15</xdr:row>
                    <xdr:rowOff>180975</xdr:rowOff>
                  </from>
                  <to>
                    <xdr:col>17</xdr:col>
                    <xdr:colOff>1171575</xdr:colOff>
                    <xdr:row>17</xdr:row>
                    <xdr:rowOff>0</xdr:rowOff>
                  </to>
                </anchor>
              </controlPr>
            </control>
          </mc:Choice>
        </mc:AlternateContent>
        <mc:AlternateContent xmlns:mc="http://schemas.openxmlformats.org/markup-compatibility/2006">
          <mc:Choice Requires="x14">
            <control shapeId="1089" r:id="rId43" name="Drop Down 65">
              <controlPr defaultSize="0" autoLine="0" autoPict="0">
                <anchor moveWithCells="1">
                  <from>
                    <xdr:col>17</xdr:col>
                    <xdr:colOff>9525</xdr:colOff>
                    <xdr:row>18</xdr:row>
                    <xdr:rowOff>180975</xdr:rowOff>
                  </from>
                  <to>
                    <xdr:col>17</xdr:col>
                    <xdr:colOff>1171575</xdr:colOff>
                    <xdr:row>20</xdr:row>
                    <xdr:rowOff>0</xdr:rowOff>
                  </to>
                </anchor>
              </controlPr>
            </control>
          </mc:Choice>
        </mc:AlternateContent>
        <mc:AlternateContent xmlns:mc="http://schemas.openxmlformats.org/markup-compatibility/2006">
          <mc:Choice Requires="x14">
            <control shapeId="1090" r:id="rId44" name="Drop Down 66">
              <controlPr defaultSize="0" autoLine="0" autoPict="0">
                <anchor moveWithCells="1">
                  <from>
                    <xdr:col>17</xdr:col>
                    <xdr:colOff>9525</xdr:colOff>
                    <xdr:row>20</xdr:row>
                    <xdr:rowOff>0</xdr:rowOff>
                  </from>
                  <to>
                    <xdr:col>17</xdr:col>
                    <xdr:colOff>1171575</xdr:colOff>
                    <xdr:row>21</xdr:row>
                    <xdr:rowOff>9525</xdr:rowOff>
                  </to>
                </anchor>
              </controlPr>
            </control>
          </mc:Choice>
        </mc:AlternateContent>
        <mc:AlternateContent xmlns:mc="http://schemas.openxmlformats.org/markup-compatibility/2006">
          <mc:Choice Requires="x14">
            <control shapeId="1091" r:id="rId45" name="Drop Down 67">
              <controlPr defaultSize="0" autoLine="0" autoPict="0">
                <anchor moveWithCells="1">
                  <from>
                    <xdr:col>17</xdr:col>
                    <xdr:colOff>9525</xdr:colOff>
                    <xdr:row>23</xdr:row>
                    <xdr:rowOff>38100</xdr:rowOff>
                  </from>
                  <to>
                    <xdr:col>17</xdr:col>
                    <xdr:colOff>1171575</xdr:colOff>
                    <xdr:row>23</xdr:row>
                    <xdr:rowOff>238125</xdr:rowOff>
                  </to>
                </anchor>
              </controlPr>
            </control>
          </mc:Choice>
        </mc:AlternateContent>
        <mc:AlternateContent xmlns:mc="http://schemas.openxmlformats.org/markup-compatibility/2006">
          <mc:Choice Requires="x14">
            <control shapeId="1092" r:id="rId46" name="Drop Down 68">
              <controlPr defaultSize="0" autoLine="0" autoPict="0">
                <anchor moveWithCells="1">
                  <from>
                    <xdr:col>17</xdr:col>
                    <xdr:colOff>28575</xdr:colOff>
                    <xdr:row>12</xdr:row>
                    <xdr:rowOff>209550</xdr:rowOff>
                  </from>
                  <to>
                    <xdr:col>18</xdr:col>
                    <xdr:colOff>9525</xdr:colOff>
                    <xdr:row>12</xdr:row>
                    <xdr:rowOff>409575</xdr:rowOff>
                  </to>
                </anchor>
              </controlPr>
            </control>
          </mc:Choice>
        </mc:AlternateContent>
        <mc:AlternateContent xmlns:mc="http://schemas.openxmlformats.org/markup-compatibility/2006">
          <mc:Choice Requires="x14">
            <control shapeId="1094" r:id="rId47" name="Drop Down 70">
              <controlPr defaultSize="0" autoLine="0" autoPict="0">
                <anchor moveWithCells="1">
                  <from>
                    <xdr:col>7</xdr:col>
                    <xdr:colOff>9525</xdr:colOff>
                    <xdr:row>17</xdr:row>
                    <xdr:rowOff>0</xdr:rowOff>
                  </from>
                  <to>
                    <xdr:col>7</xdr:col>
                    <xdr:colOff>1171575</xdr:colOff>
                    <xdr:row>18</xdr:row>
                    <xdr:rowOff>9525</xdr:rowOff>
                  </to>
                </anchor>
              </controlPr>
            </control>
          </mc:Choice>
        </mc:AlternateContent>
        <mc:AlternateContent xmlns:mc="http://schemas.openxmlformats.org/markup-compatibility/2006">
          <mc:Choice Requires="x14">
            <control shapeId="1095" r:id="rId48" name="Drop Down 71">
              <controlPr defaultSize="0" autoLine="0" autoPict="0">
                <anchor moveWithCells="1">
                  <from>
                    <xdr:col>9</xdr:col>
                    <xdr:colOff>9525</xdr:colOff>
                    <xdr:row>17</xdr:row>
                    <xdr:rowOff>0</xdr:rowOff>
                  </from>
                  <to>
                    <xdr:col>9</xdr:col>
                    <xdr:colOff>1171575</xdr:colOff>
                    <xdr:row>18</xdr:row>
                    <xdr:rowOff>9525</xdr:rowOff>
                  </to>
                </anchor>
              </controlPr>
            </control>
          </mc:Choice>
        </mc:AlternateContent>
        <mc:AlternateContent xmlns:mc="http://schemas.openxmlformats.org/markup-compatibility/2006">
          <mc:Choice Requires="x14">
            <control shapeId="1096" r:id="rId49" name="Drop Down 72">
              <controlPr defaultSize="0" autoLine="0" autoPict="0">
                <anchor moveWithCells="1">
                  <from>
                    <xdr:col>11</xdr:col>
                    <xdr:colOff>9525</xdr:colOff>
                    <xdr:row>16</xdr:row>
                    <xdr:rowOff>180975</xdr:rowOff>
                  </from>
                  <to>
                    <xdr:col>11</xdr:col>
                    <xdr:colOff>1171575</xdr:colOff>
                    <xdr:row>18</xdr:row>
                    <xdr:rowOff>0</xdr:rowOff>
                  </to>
                </anchor>
              </controlPr>
            </control>
          </mc:Choice>
        </mc:AlternateContent>
        <mc:AlternateContent xmlns:mc="http://schemas.openxmlformats.org/markup-compatibility/2006">
          <mc:Choice Requires="x14">
            <control shapeId="1097" r:id="rId50" name="Drop Down 73">
              <controlPr defaultSize="0" autoLine="0" autoPict="0">
                <anchor moveWithCells="1">
                  <from>
                    <xdr:col>13</xdr:col>
                    <xdr:colOff>9525</xdr:colOff>
                    <xdr:row>17</xdr:row>
                    <xdr:rowOff>0</xdr:rowOff>
                  </from>
                  <to>
                    <xdr:col>13</xdr:col>
                    <xdr:colOff>1171575</xdr:colOff>
                    <xdr:row>18</xdr:row>
                    <xdr:rowOff>9525</xdr:rowOff>
                  </to>
                </anchor>
              </controlPr>
            </control>
          </mc:Choice>
        </mc:AlternateContent>
        <mc:AlternateContent xmlns:mc="http://schemas.openxmlformats.org/markup-compatibility/2006">
          <mc:Choice Requires="x14">
            <control shapeId="1098" r:id="rId51" name="Drop Down 74">
              <controlPr defaultSize="0" autoLine="0" autoPict="0">
                <anchor moveWithCells="1">
                  <from>
                    <xdr:col>15</xdr:col>
                    <xdr:colOff>9525</xdr:colOff>
                    <xdr:row>17</xdr:row>
                    <xdr:rowOff>0</xdr:rowOff>
                  </from>
                  <to>
                    <xdr:col>15</xdr:col>
                    <xdr:colOff>1171575</xdr:colOff>
                    <xdr:row>18</xdr:row>
                    <xdr:rowOff>9525</xdr:rowOff>
                  </to>
                </anchor>
              </controlPr>
            </control>
          </mc:Choice>
        </mc:AlternateContent>
        <mc:AlternateContent xmlns:mc="http://schemas.openxmlformats.org/markup-compatibility/2006">
          <mc:Choice Requires="x14">
            <control shapeId="1099" r:id="rId52" name="Drop Down 75">
              <controlPr defaultSize="0" autoLine="0" autoPict="0">
                <anchor moveWithCells="1">
                  <from>
                    <xdr:col>17</xdr:col>
                    <xdr:colOff>9525</xdr:colOff>
                    <xdr:row>17</xdr:row>
                    <xdr:rowOff>0</xdr:rowOff>
                  </from>
                  <to>
                    <xdr:col>17</xdr:col>
                    <xdr:colOff>1171575</xdr:colOff>
                    <xdr:row>18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Y179"/>
  <sheetViews>
    <sheetView zoomScale="75" zoomScaleNormal="75" workbookViewId="0">
      <selection activeCell="D11" sqref="D11"/>
    </sheetView>
  </sheetViews>
  <sheetFormatPr baseColWidth="10" defaultRowHeight="15" x14ac:dyDescent="0.25"/>
  <cols>
    <col min="3" max="3" width="20.28515625" customWidth="1"/>
    <col min="4" max="4" width="19.85546875" customWidth="1"/>
    <col min="6" max="6" width="15.28515625" customWidth="1"/>
    <col min="7" max="7" width="14.140625" bestFit="1" customWidth="1"/>
    <col min="8" max="8" width="16.85546875" customWidth="1"/>
    <col min="12" max="12" width="28.5703125" customWidth="1"/>
    <col min="13" max="13" width="8" customWidth="1"/>
    <col min="14" max="14" width="21.5703125" customWidth="1"/>
    <col min="16" max="16" width="16.85546875" customWidth="1"/>
    <col min="18" max="18" width="16" customWidth="1"/>
  </cols>
  <sheetData>
    <row r="1" spans="1:25" ht="24" customHeight="1" thickBot="1" x14ac:dyDescent="0.3"/>
    <row r="2" spans="1:25" ht="33" customHeight="1" x14ac:dyDescent="0.25">
      <c r="C2" s="185" t="s">
        <v>27</v>
      </c>
      <c r="D2" s="186"/>
      <c r="E2" s="86" t="s">
        <v>12</v>
      </c>
      <c r="F2" s="87" t="s">
        <v>98</v>
      </c>
      <c r="G2" s="88" t="s">
        <v>79</v>
      </c>
      <c r="H2" s="71"/>
      <c r="L2" s="195" t="s">
        <v>48</v>
      </c>
      <c r="M2" s="196"/>
      <c r="N2" s="196"/>
      <c r="O2" s="196"/>
      <c r="P2" s="196"/>
      <c r="Q2" s="196"/>
      <c r="R2" s="196"/>
      <c r="S2" s="197"/>
      <c r="T2" s="45"/>
      <c r="U2" s="45"/>
      <c r="V2" s="45"/>
      <c r="W2" s="45"/>
      <c r="X2" s="45"/>
      <c r="Y2" s="45"/>
    </row>
    <row r="3" spans="1:25" ht="15.75" thickBot="1" x14ac:dyDescent="0.3">
      <c r="C3" s="187" t="s">
        <v>0</v>
      </c>
      <c r="D3" s="188"/>
      <c r="E3" s="46">
        <v>30</v>
      </c>
      <c r="F3" s="50"/>
      <c r="G3" s="72"/>
      <c r="H3" s="71"/>
      <c r="L3" s="198"/>
      <c r="M3" s="199"/>
      <c r="N3" s="199"/>
      <c r="O3" s="199"/>
      <c r="P3" s="199"/>
      <c r="Q3" s="199"/>
      <c r="R3" s="199"/>
      <c r="S3" s="200"/>
    </row>
    <row r="4" spans="1:25" ht="81" customHeight="1" thickBot="1" x14ac:dyDescent="0.3">
      <c r="C4" s="189" t="s">
        <v>176</v>
      </c>
      <c r="D4" s="190"/>
      <c r="E4" s="89">
        <v>30</v>
      </c>
      <c r="F4" s="90"/>
      <c r="G4" s="91"/>
      <c r="H4" s="71"/>
      <c r="L4" s="142" t="s">
        <v>128</v>
      </c>
      <c r="M4" s="140" t="s">
        <v>21</v>
      </c>
      <c r="N4" s="140" t="s">
        <v>49</v>
      </c>
      <c r="O4" s="140" t="s">
        <v>21</v>
      </c>
      <c r="P4" s="140" t="s">
        <v>50</v>
      </c>
      <c r="Q4" s="140" t="s">
        <v>21</v>
      </c>
      <c r="R4" s="140" t="s">
        <v>51</v>
      </c>
      <c r="S4" s="141" t="s">
        <v>21</v>
      </c>
    </row>
    <row r="5" spans="1:25" ht="32.25" customHeight="1" x14ac:dyDescent="0.25">
      <c r="C5" s="191" t="s">
        <v>34</v>
      </c>
      <c r="D5" s="192"/>
      <c r="E5" s="47">
        <v>30</v>
      </c>
      <c r="F5" s="52">
        <f>MAX(E11:E14)*F11+MAX(E15:E17)*F15+MAX(E18:E20)*F18+MAX(E21:E23)*F21+MAX(E24:E26)*F24+MAX(E27:E29)*F27+MAX(E30:E32)*F30</f>
        <v>28</v>
      </c>
      <c r="G5" s="73">
        <f>E5/F5</f>
        <v>1.0714285714285714</v>
      </c>
      <c r="H5" s="71"/>
      <c r="L5" s="125"/>
      <c r="M5" s="126"/>
      <c r="N5" s="126" t="s">
        <v>52</v>
      </c>
      <c r="O5" s="127">
        <v>4</v>
      </c>
      <c r="P5" s="126" t="s">
        <v>58</v>
      </c>
      <c r="Q5" s="127">
        <v>4</v>
      </c>
      <c r="R5" s="126" t="s">
        <v>54</v>
      </c>
      <c r="S5" s="128">
        <v>0</v>
      </c>
    </row>
    <row r="6" spans="1:25" x14ac:dyDescent="0.25">
      <c r="C6" s="193" t="s">
        <v>82</v>
      </c>
      <c r="D6" s="194"/>
      <c r="E6" s="48">
        <v>10</v>
      </c>
      <c r="F6" s="52">
        <f>MAX(E33:E35)*F33</f>
        <v>10</v>
      </c>
      <c r="G6" s="73">
        <f>E6/F6</f>
        <v>1</v>
      </c>
      <c r="H6" s="71"/>
      <c r="L6" s="129" t="s">
        <v>100</v>
      </c>
      <c r="M6" s="123">
        <v>4</v>
      </c>
      <c r="N6" s="122" t="s">
        <v>55</v>
      </c>
      <c r="O6" s="124">
        <v>2</v>
      </c>
      <c r="P6" s="122" t="s">
        <v>174</v>
      </c>
      <c r="Q6" s="124">
        <v>2</v>
      </c>
      <c r="R6" s="122" t="s">
        <v>56</v>
      </c>
      <c r="S6" s="130">
        <v>4</v>
      </c>
    </row>
    <row r="7" spans="1:25" ht="15.75" thickBot="1" x14ac:dyDescent="0.3">
      <c r="C7" s="43" t="s">
        <v>81</v>
      </c>
      <c r="D7" s="44"/>
      <c r="E7" s="49">
        <f>SUM(E3:E6)</f>
        <v>100</v>
      </c>
      <c r="F7" s="51"/>
      <c r="G7" s="74"/>
      <c r="H7" s="71"/>
      <c r="L7" s="131"/>
      <c r="M7" s="132"/>
      <c r="N7" s="133" t="s">
        <v>57</v>
      </c>
      <c r="O7" s="134">
        <v>0</v>
      </c>
      <c r="P7" s="133" t="s">
        <v>53</v>
      </c>
      <c r="Q7" s="134">
        <v>0</v>
      </c>
      <c r="R7" s="133" t="s">
        <v>59</v>
      </c>
      <c r="S7" s="135">
        <v>0</v>
      </c>
    </row>
    <row r="8" spans="1:25" x14ac:dyDescent="0.25">
      <c r="A8" s="77"/>
      <c r="B8" s="77"/>
      <c r="C8" s="77"/>
      <c r="D8" s="77"/>
      <c r="E8" s="78"/>
      <c r="F8" s="77"/>
      <c r="G8" s="71"/>
      <c r="H8" s="71"/>
      <c r="L8" s="125"/>
      <c r="M8" s="126"/>
      <c r="N8" s="126" t="s">
        <v>52</v>
      </c>
      <c r="O8" s="127">
        <v>4</v>
      </c>
      <c r="P8" s="126" t="s">
        <v>58</v>
      </c>
      <c r="Q8" s="127">
        <v>4</v>
      </c>
      <c r="R8" s="126" t="s">
        <v>54</v>
      </c>
      <c r="S8" s="128">
        <v>0</v>
      </c>
    </row>
    <row r="9" spans="1:25" ht="15.75" x14ac:dyDescent="0.25">
      <c r="A9" s="159"/>
      <c r="B9" s="160"/>
      <c r="C9" s="181" t="s">
        <v>9</v>
      </c>
      <c r="D9" s="181"/>
      <c r="E9" s="181"/>
      <c r="F9" s="169" t="s">
        <v>78</v>
      </c>
      <c r="G9" s="172" t="s">
        <v>80</v>
      </c>
      <c r="H9" s="75" t="s">
        <v>44</v>
      </c>
      <c r="L9" s="129" t="s">
        <v>60</v>
      </c>
      <c r="M9" s="123">
        <v>2</v>
      </c>
      <c r="N9" s="122" t="s">
        <v>55</v>
      </c>
      <c r="O9" s="124">
        <v>2</v>
      </c>
      <c r="P9" s="122" t="s">
        <v>174</v>
      </c>
      <c r="Q9" s="124">
        <v>2</v>
      </c>
      <c r="R9" s="122" t="s">
        <v>56</v>
      </c>
      <c r="S9" s="130">
        <v>4</v>
      </c>
    </row>
    <row r="10" spans="1:25" ht="15.75" thickBot="1" x14ac:dyDescent="0.3">
      <c r="A10" s="161"/>
      <c r="B10" s="162"/>
      <c r="C10" s="82" t="s">
        <v>10</v>
      </c>
      <c r="D10" s="83" t="s">
        <v>11</v>
      </c>
      <c r="E10" s="83" t="s">
        <v>12</v>
      </c>
      <c r="F10" s="169"/>
      <c r="G10" s="172"/>
      <c r="H10" s="75" t="s">
        <v>42</v>
      </c>
      <c r="L10" s="131"/>
      <c r="M10" s="132"/>
      <c r="N10" s="133" t="s">
        <v>57</v>
      </c>
      <c r="O10" s="134">
        <v>0</v>
      </c>
      <c r="P10" s="133" t="s">
        <v>53</v>
      </c>
      <c r="Q10" s="134">
        <v>0</v>
      </c>
      <c r="R10" s="133" t="s">
        <v>59</v>
      </c>
      <c r="S10" s="135">
        <v>0</v>
      </c>
    </row>
    <row r="11" spans="1:25" x14ac:dyDescent="0.25">
      <c r="A11" s="158" t="str">
        <f>C5</f>
        <v>Produktqualität und 
Lichttechnische Eigenschaften</v>
      </c>
      <c r="B11" s="183" t="s">
        <v>43</v>
      </c>
      <c r="C11" s="182" t="s">
        <v>36</v>
      </c>
      <c r="D11" s="79" t="s">
        <v>37</v>
      </c>
      <c r="E11" s="79">
        <v>4</v>
      </c>
      <c r="F11" s="178">
        <v>1</v>
      </c>
      <c r="G11" s="179">
        <f>$G$5</f>
        <v>1.0714285714285714</v>
      </c>
      <c r="H11" s="85">
        <f>E11*$F$11*$G$11</f>
        <v>4.2857142857142856</v>
      </c>
      <c r="L11" s="125"/>
      <c r="M11" s="126"/>
      <c r="N11" s="126" t="s">
        <v>52</v>
      </c>
      <c r="O11" s="127">
        <v>4</v>
      </c>
      <c r="P11" s="126" t="s">
        <v>58</v>
      </c>
      <c r="Q11" s="127">
        <v>4</v>
      </c>
      <c r="R11" s="126" t="s">
        <v>54</v>
      </c>
      <c r="S11" s="128">
        <v>0</v>
      </c>
    </row>
    <row r="12" spans="1:25" x14ac:dyDescent="0.25">
      <c r="A12" s="158"/>
      <c r="B12" s="184"/>
      <c r="C12" s="182"/>
      <c r="D12" s="79" t="s">
        <v>38</v>
      </c>
      <c r="E12" s="79">
        <v>3</v>
      </c>
      <c r="F12" s="178"/>
      <c r="G12" s="179"/>
      <c r="H12" s="85">
        <f t="shared" ref="H12:H14" si="0">E12*$F$11*$G$11</f>
        <v>3.2142857142857144</v>
      </c>
      <c r="L12" s="129" t="s">
        <v>101</v>
      </c>
      <c r="M12" s="123">
        <v>0</v>
      </c>
      <c r="N12" s="122" t="s">
        <v>55</v>
      </c>
      <c r="O12" s="124">
        <v>2</v>
      </c>
      <c r="P12" s="122" t="s">
        <v>174</v>
      </c>
      <c r="Q12" s="124">
        <v>2</v>
      </c>
      <c r="R12" s="122" t="s">
        <v>56</v>
      </c>
      <c r="S12" s="130">
        <v>4</v>
      </c>
    </row>
    <row r="13" spans="1:25" ht="15.75" thickBot="1" x14ac:dyDescent="0.3">
      <c r="A13" s="158"/>
      <c r="B13" s="184"/>
      <c r="C13" s="182"/>
      <c r="D13" s="79" t="s">
        <v>99</v>
      </c>
      <c r="E13" s="79">
        <v>2</v>
      </c>
      <c r="F13" s="178"/>
      <c r="G13" s="179"/>
      <c r="H13" s="85">
        <f t="shared" si="0"/>
        <v>2.1428571428571428</v>
      </c>
      <c r="L13" s="131"/>
      <c r="M13" s="132"/>
      <c r="N13" s="133" t="s">
        <v>57</v>
      </c>
      <c r="O13" s="134">
        <v>0</v>
      </c>
      <c r="P13" s="133" t="s">
        <v>53</v>
      </c>
      <c r="Q13" s="134">
        <v>0</v>
      </c>
      <c r="R13" s="133" t="s">
        <v>59</v>
      </c>
      <c r="S13" s="135">
        <v>0</v>
      </c>
    </row>
    <row r="14" spans="1:25" x14ac:dyDescent="0.25">
      <c r="A14" s="158"/>
      <c r="B14" s="184"/>
      <c r="C14" s="182"/>
      <c r="D14" s="79" t="s">
        <v>39</v>
      </c>
      <c r="E14" s="79">
        <v>0</v>
      </c>
      <c r="F14" s="178"/>
      <c r="G14" s="179"/>
      <c r="H14" s="85">
        <f t="shared" si="0"/>
        <v>0</v>
      </c>
      <c r="K14" s="45"/>
      <c r="L14" s="125"/>
      <c r="M14" s="126"/>
      <c r="N14" s="126" t="s">
        <v>52</v>
      </c>
      <c r="O14" s="127">
        <v>4</v>
      </c>
      <c r="P14" s="126" t="s">
        <v>58</v>
      </c>
      <c r="Q14" s="127">
        <v>4</v>
      </c>
      <c r="R14" s="126" t="s">
        <v>54</v>
      </c>
      <c r="S14" s="128">
        <v>0</v>
      </c>
    </row>
    <row r="15" spans="1:25" ht="15" customHeight="1" x14ac:dyDescent="0.25">
      <c r="A15" s="158"/>
      <c r="B15" s="180" t="s">
        <v>4</v>
      </c>
      <c r="C15" s="174" t="s">
        <v>8</v>
      </c>
      <c r="D15" s="79" t="s">
        <v>40</v>
      </c>
      <c r="E15" s="79">
        <v>4</v>
      </c>
      <c r="F15" s="178">
        <v>1</v>
      </c>
      <c r="G15" s="179">
        <f>$G$5</f>
        <v>1.0714285714285714</v>
      </c>
      <c r="H15" s="85">
        <f>E15*$F$15*$G$15</f>
        <v>4.2857142857142856</v>
      </c>
      <c r="K15" s="45"/>
      <c r="L15" s="129" t="s">
        <v>102</v>
      </c>
      <c r="M15" s="123">
        <v>4</v>
      </c>
      <c r="N15" s="122" t="s">
        <v>55</v>
      </c>
      <c r="O15" s="124">
        <v>2</v>
      </c>
      <c r="P15" s="122" t="s">
        <v>174</v>
      </c>
      <c r="Q15" s="124">
        <v>2</v>
      </c>
      <c r="R15" s="122" t="s">
        <v>56</v>
      </c>
      <c r="S15" s="130">
        <v>4</v>
      </c>
    </row>
    <row r="16" spans="1:25" ht="15.75" thickBot="1" x14ac:dyDescent="0.3">
      <c r="A16" s="158"/>
      <c r="B16" s="180"/>
      <c r="C16" s="174"/>
      <c r="D16" s="79" t="s">
        <v>41</v>
      </c>
      <c r="E16" s="79">
        <v>2</v>
      </c>
      <c r="F16" s="178"/>
      <c r="G16" s="179"/>
      <c r="H16" s="85">
        <f t="shared" ref="H16:H17" si="1">E16*$F$15*$G$15</f>
        <v>2.1428571428571428</v>
      </c>
      <c r="I16" s="14"/>
      <c r="K16" s="45"/>
      <c r="L16" s="131"/>
      <c r="M16" s="132"/>
      <c r="N16" s="133" t="s">
        <v>57</v>
      </c>
      <c r="O16" s="134">
        <v>0</v>
      </c>
      <c r="P16" s="133" t="s">
        <v>53</v>
      </c>
      <c r="Q16" s="134">
        <v>0</v>
      </c>
      <c r="R16" s="133" t="s">
        <v>59</v>
      </c>
      <c r="S16" s="135">
        <v>0</v>
      </c>
    </row>
    <row r="17" spans="1:19" x14ac:dyDescent="0.25">
      <c r="A17" s="158"/>
      <c r="B17" s="180"/>
      <c r="C17" s="174"/>
      <c r="D17" s="79" t="s">
        <v>13</v>
      </c>
      <c r="E17" s="79">
        <v>0</v>
      </c>
      <c r="F17" s="178"/>
      <c r="G17" s="179"/>
      <c r="H17" s="85">
        <f t="shared" si="1"/>
        <v>0</v>
      </c>
      <c r="I17" s="14"/>
      <c r="K17" s="45"/>
      <c r="L17" s="125"/>
      <c r="M17" s="126"/>
      <c r="N17" s="126" t="s">
        <v>52</v>
      </c>
      <c r="O17" s="127">
        <v>4</v>
      </c>
      <c r="P17" s="126" t="s">
        <v>58</v>
      </c>
      <c r="Q17" s="127">
        <v>4</v>
      </c>
      <c r="R17" s="126" t="s">
        <v>54</v>
      </c>
      <c r="S17" s="128">
        <v>0</v>
      </c>
    </row>
    <row r="18" spans="1:19" x14ac:dyDescent="0.25">
      <c r="A18" s="158"/>
      <c r="B18" s="180"/>
      <c r="C18" s="174" t="s">
        <v>35</v>
      </c>
      <c r="D18" s="79" t="s">
        <v>86</v>
      </c>
      <c r="E18" s="79">
        <v>4</v>
      </c>
      <c r="F18" s="178">
        <v>1</v>
      </c>
      <c r="G18" s="179">
        <f t="shared" ref="G18" si="2">$G$5</f>
        <v>1.0714285714285714</v>
      </c>
      <c r="H18" s="85">
        <f>E18*$F$18*$G$18</f>
        <v>4.2857142857142856</v>
      </c>
      <c r="I18" s="14"/>
      <c r="K18" s="45"/>
      <c r="L18" s="129" t="s">
        <v>61</v>
      </c>
      <c r="M18" s="123">
        <v>2</v>
      </c>
      <c r="N18" s="122" t="s">
        <v>55</v>
      </c>
      <c r="O18" s="124">
        <v>2</v>
      </c>
      <c r="P18" s="122" t="s">
        <v>174</v>
      </c>
      <c r="Q18" s="124">
        <v>2</v>
      </c>
      <c r="R18" s="122" t="s">
        <v>56</v>
      </c>
      <c r="S18" s="130">
        <v>4</v>
      </c>
    </row>
    <row r="19" spans="1:19" ht="15.75" thickBot="1" x14ac:dyDescent="0.3">
      <c r="A19" s="158"/>
      <c r="B19" s="180"/>
      <c r="C19" s="174"/>
      <c r="D19" s="79" t="s">
        <v>85</v>
      </c>
      <c r="E19" s="79">
        <v>2</v>
      </c>
      <c r="F19" s="178"/>
      <c r="G19" s="179"/>
      <c r="H19" s="85">
        <f t="shared" ref="H19:H20" si="3">E19*$F$18*$G$18</f>
        <v>2.1428571428571428</v>
      </c>
      <c r="I19" s="14"/>
      <c r="K19" s="45"/>
      <c r="L19" s="131"/>
      <c r="M19" s="132"/>
      <c r="N19" s="133" t="s">
        <v>57</v>
      </c>
      <c r="O19" s="134">
        <v>0</v>
      </c>
      <c r="P19" s="133" t="s">
        <v>53</v>
      </c>
      <c r="Q19" s="134">
        <v>0</v>
      </c>
      <c r="R19" s="133" t="s">
        <v>59</v>
      </c>
      <c r="S19" s="135">
        <v>0</v>
      </c>
    </row>
    <row r="20" spans="1:19" x14ac:dyDescent="0.25">
      <c r="A20" s="158"/>
      <c r="B20" s="180"/>
      <c r="C20" s="174"/>
      <c r="D20" s="79" t="s">
        <v>87</v>
      </c>
      <c r="E20" s="79">
        <v>0</v>
      </c>
      <c r="F20" s="178"/>
      <c r="G20" s="179"/>
      <c r="H20" s="85">
        <f t="shared" si="3"/>
        <v>0</v>
      </c>
      <c r="I20" s="14"/>
      <c r="K20" s="45"/>
      <c r="L20" s="125"/>
      <c r="M20" s="126"/>
      <c r="N20" s="126" t="s">
        <v>52</v>
      </c>
      <c r="O20" s="127">
        <v>4</v>
      </c>
      <c r="P20" s="126" t="s">
        <v>58</v>
      </c>
      <c r="Q20" s="127">
        <v>4</v>
      </c>
      <c r="R20" s="126" t="s">
        <v>54</v>
      </c>
      <c r="S20" s="128">
        <v>0</v>
      </c>
    </row>
    <row r="21" spans="1:19" x14ac:dyDescent="0.25">
      <c r="A21" s="158"/>
      <c r="B21" s="180"/>
      <c r="C21" s="174" t="s">
        <v>33</v>
      </c>
      <c r="D21" s="79" t="s">
        <v>88</v>
      </c>
      <c r="E21" s="79">
        <v>4</v>
      </c>
      <c r="F21" s="178">
        <v>1</v>
      </c>
      <c r="G21" s="179">
        <f t="shared" ref="G21" si="4">$G$5</f>
        <v>1.0714285714285714</v>
      </c>
      <c r="H21" s="85">
        <f>E21*$F$21*$G$21</f>
        <v>4.2857142857142856</v>
      </c>
      <c r="I21" s="14"/>
      <c r="K21" s="45"/>
      <c r="L21" s="129" t="s">
        <v>62</v>
      </c>
      <c r="M21" s="123">
        <v>0</v>
      </c>
      <c r="N21" s="122" t="s">
        <v>55</v>
      </c>
      <c r="O21" s="124">
        <v>2</v>
      </c>
      <c r="P21" s="122" t="s">
        <v>174</v>
      </c>
      <c r="Q21" s="124">
        <v>2</v>
      </c>
      <c r="R21" s="122" t="s">
        <v>56</v>
      </c>
      <c r="S21" s="130">
        <v>4</v>
      </c>
    </row>
    <row r="22" spans="1:19" ht="15.75" thickBot="1" x14ac:dyDescent="0.3">
      <c r="A22" s="158"/>
      <c r="B22" s="180"/>
      <c r="C22" s="174"/>
      <c r="D22" s="79" t="s">
        <v>89</v>
      </c>
      <c r="E22" s="79">
        <v>2</v>
      </c>
      <c r="F22" s="178"/>
      <c r="G22" s="179"/>
      <c r="H22" s="85">
        <f t="shared" ref="H22:H23" si="5">E22*$F$21*$G$21</f>
        <v>2.1428571428571428</v>
      </c>
      <c r="I22" s="14"/>
      <c r="K22" s="45"/>
      <c r="L22" s="131"/>
      <c r="M22" s="132"/>
      <c r="N22" s="133" t="s">
        <v>57</v>
      </c>
      <c r="O22" s="134">
        <v>0</v>
      </c>
      <c r="P22" s="133" t="s">
        <v>53</v>
      </c>
      <c r="Q22" s="134">
        <v>0</v>
      </c>
      <c r="R22" s="133" t="s">
        <v>59</v>
      </c>
      <c r="S22" s="135">
        <v>0</v>
      </c>
    </row>
    <row r="23" spans="1:19" x14ac:dyDescent="0.25">
      <c r="A23" s="158"/>
      <c r="B23" s="180"/>
      <c r="C23" s="174"/>
      <c r="D23" s="79" t="s">
        <v>90</v>
      </c>
      <c r="E23" s="79">
        <v>0</v>
      </c>
      <c r="F23" s="178"/>
      <c r="G23" s="179"/>
      <c r="H23" s="85">
        <f t="shared" si="5"/>
        <v>0</v>
      </c>
      <c r="I23" s="14"/>
      <c r="K23" s="45"/>
      <c r="L23" s="125"/>
      <c r="M23" s="126"/>
      <c r="N23" s="126" t="s">
        <v>63</v>
      </c>
      <c r="O23" s="127">
        <v>4</v>
      </c>
      <c r="P23" s="126" t="s">
        <v>58</v>
      </c>
      <c r="Q23" s="127">
        <v>4</v>
      </c>
      <c r="R23" s="126" t="s">
        <v>54</v>
      </c>
      <c r="S23" s="128">
        <v>0</v>
      </c>
    </row>
    <row r="24" spans="1:19" s="45" customFormat="1" ht="15" customHeight="1" x14ac:dyDescent="0.25">
      <c r="A24" s="158"/>
      <c r="B24" s="180"/>
      <c r="C24" s="175" t="s">
        <v>96</v>
      </c>
      <c r="D24" s="80" t="s">
        <v>95</v>
      </c>
      <c r="E24" s="79">
        <v>0</v>
      </c>
      <c r="F24" s="178">
        <v>1</v>
      </c>
      <c r="G24" s="179">
        <f t="shared" ref="G24" si="6">$G$5</f>
        <v>1.0714285714285714</v>
      </c>
      <c r="H24" s="85">
        <f>E24*$F$24*$G$24</f>
        <v>0</v>
      </c>
      <c r="I24" s="14"/>
      <c r="L24" s="129" t="s">
        <v>103</v>
      </c>
      <c r="M24" s="123">
        <v>4</v>
      </c>
      <c r="N24" s="122" t="s">
        <v>64</v>
      </c>
      <c r="O24" s="124">
        <v>2</v>
      </c>
      <c r="P24" s="122" t="s">
        <v>174</v>
      </c>
      <c r="Q24" s="124">
        <v>2</v>
      </c>
      <c r="R24" s="122" t="s">
        <v>56</v>
      </c>
      <c r="S24" s="130">
        <v>4</v>
      </c>
    </row>
    <row r="25" spans="1:19" s="45" customFormat="1" ht="15.75" thickBot="1" x14ac:dyDescent="0.3">
      <c r="A25" s="158"/>
      <c r="B25" s="180"/>
      <c r="C25" s="176"/>
      <c r="D25" s="80" t="s">
        <v>91</v>
      </c>
      <c r="E25" s="79">
        <v>4</v>
      </c>
      <c r="F25" s="178"/>
      <c r="G25" s="179"/>
      <c r="H25" s="85">
        <f t="shared" ref="H25:H26" si="7">E25*$F$24*$G$24</f>
        <v>4.2857142857142856</v>
      </c>
      <c r="I25" s="14"/>
      <c r="L25" s="131"/>
      <c r="M25" s="132"/>
      <c r="N25" s="133" t="s">
        <v>65</v>
      </c>
      <c r="O25" s="134">
        <v>0</v>
      </c>
      <c r="P25" s="133" t="s">
        <v>53</v>
      </c>
      <c r="Q25" s="134">
        <v>0</v>
      </c>
      <c r="R25" s="133" t="s">
        <v>59</v>
      </c>
      <c r="S25" s="135">
        <v>0</v>
      </c>
    </row>
    <row r="26" spans="1:19" s="45" customFormat="1" x14ac:dyDescent="0.25">
      <c r="A26" s="158"/>
      <c r="B26" s="180"/>
      <c r="C26" s="177"/>
      <c r="D26" s="80" t="s">
        <v>59</v>
      </c>
      <c r="E26" s="79">
        <v>0</v>
      </c>
      <c r="F26" s="178"/>
      <c r="G26" s="179"/>
      <c r="H26" s="85">
        <f t="shared" si="7"/>
        <v>0</v>
      </c>
      <c r="I26" s="14"/>
      <c r="L26" s="125"/>
      <c r="M26" s="126"/>
      <c r="N26" s="126" t="s">
        <v>63</v>
      </c>
      <c r="O26" s="127">
        <v>4</v>
      </c>
      <c r="P26" s="126" t="s">
        <v>58</v>
      </c>
      <c r="Q26" s="127">
        <v>4</v>
      </c>
      <c r="R26" s="126" t="s">
        <v>54</v>
      </c>
      <c r="S26" s="128">
        <v>0</v>
      </c>
    </row>
    <row r="27" spans="1:19" x14ac:dyDescent="0.25">
      <c r="A27" s="158"/>
      <c r="B27" s="173" t="s">
        <v>5</v>
      </c>
      <c r="C27" s="174" t="s">
        <v>6</v>
      </c>
      <c r="D27" s="79" t="s">
        <v>129</v>
      </c>
      <c r="E27" s="79">
        <v>4</v>
      </c>
      <c r="F27" s="178">
        <v>1</v>
      </c>
      <c r="G27" s="179">
        <f t="shared" ref="G27" si="8">$G$5</f>
        <v>1.0714285714285714</v>
      </c>
      <c r="H27" s="85">
        <f>E27*$F$27*$G$27</f>
        <v>4.2857142857142856</v>
      </c>
      <c r="I27" s="14"/>
      <c r="K27" s="45"/>
      <c r="L27" s="129" t="s">
        <v>66</v>
      </c>
      <c r="M27" s="123">
        <v>2</v>
      </c>
      <c r="N27" s="122" t="s">
        <v>64</v>
      </c>
      <c r="O27" s="124">
        <v>2</v>
      </c>
      <c r="P27" s="122" t="s">
        <v>174</v>
      </c>
      <c r="Q27" s="124">
        <v>2</v>
      </c>
      <c r="R27" s="122" t="s">
        <v>56</v>
      </c>
      <c r="S27" s="130">
        <v>4</v>
      </c>
    </row>
    <row r="28" spans="1:19" ht="15.75" thickBot="1" x14ac:dyDescent="0.3">
      <c r="A28" s="158"/>
      <c r="B28" s="173"/>
      <c r="C28" s="174"/>
      <c r="D28" s="79" t="s">
        <v>130</v>
      </c>
      <c r="E28" s="79">
        <v>2</v>
      </c>
      <c r="F28" s="178"/>
      <c r="G28" s="179"/>
      <c r="H28" s="85">
        <f t="shared" ref="H28:H29" si="9">E28*$F$27*$G$27</f>
        <v>2.1428571428571428</v>
      </c>
      <c r="K28" s="45"/>
      <c r="L28" s="131"/>
      <c r="M28" s="132"/>
      <c r="N28" s="133" t="s">
        <v>65</v>
      </c>
      <c r="O28" s="134">
        <v>0</v>
      </c>
      <c r="P28" s="133" t="s">
        <v>53</v>
      </c>
      <c r="Q28" s="134">
        <v>0</v>
      </c>
      <c r="R28" s="133" t="s">
        <v>59</v>
      </c>
      <c r="S28" s="135">
        <v>0</v>
      </c>
    </row>
    <row r="29" spans="1:19" x14ac:dyDescent="0.25">
      <c r="A29" s="158"/>
      <c r="B29" s="173"/>
      <c r="C29" s="174"/>
      <c r="D29" s="79" t="s">
        <v>131</v>
      </c>
      <c r="E29" s="79">
        <v>0</v>
      </c>
      <c r="F29" s="178"/>
      <c r="G29" s="179"/>
      <c r="H29" s="85">
        <f t="shared" si="9"/>
        <v>0</v>
      </c>
      <c r="K29" s="45"/>
      <c r="L29" s="125"/>
      <c r="M29" s="126"/>
      <c r="N29" s="126" t="s">
        <v>63</v>
      </c>
      <c r="O29" s="127">
        <v>4</v>
      </c>
      <c r="P29" s="126" t="s">
        <v>58</v>
      </c>
      <c r="Q29" s="127">
        <v>4</v>
      </c>
      <c r="R29" s="126" t="s">
        <v>54</v>
      </c>
      <c r="S29" s="128">
        <v>0</v>
      </c>
    </row>
    <row r="30" spans="1:19" x14ac:dyDescent="0.25">
      <c r="A30" s="158"/>
      <c r="B30" s="173"/>
      <c r="C30" s="174" t="s">
        <v>7</v>
      </c>
      <c r="D30" s="79" t="s">
        <v>93</v>
      </c>
      <c r="E30" s="79">
        <v>4</v>
      </c>
      <c r="F30" s="178">
        <v>1</v>
      </c>
      <c r="G30" s="179">
        <f t="shared" ref="G30" si="10">$G$5</f>
        <v>1.0714285714285714</v>
      </c>
      <c r="H30" s="85">
        <f>E30*$F$30*$G$30</f>
        <v>4.2857142857142856</v>
      </c>
      <c r="K30" s="45"/>
      <c r="L30" s="129" t="s">
        <v>67</v>
      </c>
      <c r="M30" s="123">
        <v>0</v>
      </c>
      <c r="N30" s="122" t="s">
        <v>64</v>
      </c>
      <c r="O30" s="124">
        <v>2</v>
      </c>
      <c r="P30" s="122" t="s">
        <v>174</v>
      </c>
      <c r="Q30" s="124">
        <v>2</v>
      </c>
      <c r="R30" s="122" t="s">
        <v>56</v>
      </c>
      <c r="S30" s="130">
        <v>4</v>
      </c>
    </row>
    <row r="31" spans="1:19" ht="15.75" thickBot="1" x14ac:dyDescent="0.3">
      <c r="A31" s="158"/>
      <c r="B31" s="173"/>
      <c r="C31" s="174"/>
      <c r="D31" s="79" t="s">
        <v>92</v>
      </c>
      <c r="E31" s="79">
        <v>2</v>
      </c>
      <c r="F31" s="178"/>
      <c r="G31" s="179"/>
      <c r="H31" s="85">
        <f t="shared" ref="H31:H32" si="11">E31*$F$30*$G$30</f>
        <v>2.1428571428571428</v>
      </c>
      <c r="K31" s="45"/>
      <c r="L31" s="131"/>
      <c r="M31" s="132"/>
      <c r="N31" s="133" t="s">
        <v>65</v>
      </c>
      <c r="O31" s="134">
        <v>0</v>
      </c>
      <c r="P31" s="133" t="s">
        <v>53</v>
      </c>
      <c r="Q31" s="134">
        <v>0</v>
      </c>
      <c r="R31" s="133" t="s">
        <v>59</v>
      </c>
      <c r="S31" s="135">
        <v>0</v>
      </c>
    </row>
    <row r="32" spans="1:19" x14ac:dyDescent="0.25">
      <c r="A32" s="158"/>
      <c r="B32" s="173"/>
      <c r="C32" s="174"/>
      <c r="D32" s="79" t="s">
        <v>94</v>
      </c>
      <c r="E32" s="79">
        <v>0</v>
      </c>
      <c r="F32" s="178"/>
      <c r="G32" s="179"/>
      <c r="H32" s="85">
        <f t="shared" si="11"/>
        <v>0</v>
      </c>
      <c r="J32" s="39"/>
      <c r="K32" s="45"/>
      <c r="L32" s="125"/>
      <c r="M32" s="126"/>
      <c r="N32" s="126" t="s">
        <v>63</v>
      </c>
      <c r="O32" s="127">
        <v>4</v>
      </c>
      <c r="P32" s="126" t="s">
        <v>58</v>
      </c>
      <c r="Q32" s="127">
        <v>4</v>
      </c>
      <c r="R32" s="126" t="s">
        <v>68</v>
      </c>
      <c r="S32" s="128">
        <v>0</v>
      </c>
    </row>
    <row r="33" spans="1:19" x14ac:dyDescent="0.25">
      <c r="A33" s="166" t="str">
        <f>C6</f>
        <v>Ästhetik</v>
      </c>
      <c r="B33" s="163"/>
      <c r="C33" s="170" t="s">
        <v>97</v>
      </c>
      <c r="D33" s="84" t="s">
        <v>29</v>
      </c>
      <c r="E33" s="81">
        <v>10</v>
      </c>
      <c r="F33" s="171">
        <v>1</v>
      </c>
      <c r="G33" s="179">
        <f>G6</f>
        <v>1</v>
      </c>
      <c r="H33" s="85">
        <f>E33*$F$33*$G$33</f>
        <v>10</v>
      </c>
      <c r="K33" s="45"/>
      <c r="L33" s="129" t="s">
        <v>104</v>
      </c>
      <c r="M33" s="123">
        <v>4</v>
      </c>
      <c r="N33" s="122" t="s">
        <v>64</v>
      </c>
      <c r="O33" s="124">
        <v>2</v>
      </c>
      <c r="P33" s="122" t="s">
        <v>174</v>
      </c>
      <c r="Q33" s="124">
        <v>2</v>
      </c>
      <c r="R33" s="122" t="s">
        <v>69</v>
      </c>
      <c r="S33" s="130">
        <v>4</v>
      </c>
    </row>
    <row r="34" spans="1:19" ht="15.75" thickBot="1" x14ac:dyDescent="0.3">
      <c r="A34" s="167"/>
      <c r="B34" s="164"/>
      <c r="C34" s="170"/>
      <c r="D34" s="84" t="s">
        <v>14</v>
      </c>
      <c r="E34" s="81">
        <v>5</v>
      </c>
      <c r="F34" s="171"/>
      <c r="G34" s="179"/>
      <c r="H34" s="85">
        <f t="shared" ref="H34:H35" si="12">E34*$F$33*$G$33</f>
        <v>5</v>
      </c>
      <c r="K34" s="45"/>
      <c r="L34" s="131"/>
      <c r="M34" s="132"/>
      <c r="N34" s="133" t="s">
        <v>65</v>
      </c>
      <c r="O34" s="134">
        <v>0</v>
      </c>
      <c r="P34" s="133" t="s">
        <v>53</v>
      </c>
      <c r="Q34" s="134">
        <v>0</v>
      </c>
      <c r="R34" s="133" t="s">
        <v>59</v>
      </c>
      <c r="S34" s="135">
        <v>0</v>
      </c>
    </row>
    <row r="35" spans="1:19" x14ac:dyDescent="0.25">
      <c r="A35" s="168"/>
      <c r="B35" s="165"/>
      <c r="C35" s="170"/>
      <c r="D35" s="84" t="s">
        <v>28</v>
      </c>
      <c r="E35" s="81">
        <v>0</v>
      </c>
      <c r="F35" s="171"/>
      <c r="G35" s="179"/>
      <c r="H35" s="85">
        <f t="shared" si="12"/>
        <v>0</v>
      </c>
      <c r="K35" s="45"/>
      <c r="L35" s="125"/>
      <c r="M35" s="126"/>
      <c r="N35" s="126" t="s">
        <v>63</v>
      </c>
      <c r="O35" s="127">
        <v>4</v>
      </c>
      <c r="P35" s="126" t="s">
        <v>58</v>
      </c>
      <c r="Q35" s="127">
        <v>4</v>
      </c>
      <c r="R35" s="126" t="s">
        <v>68</v>
      </c>
      <c r="S35" s="128">
        <v>0</v>
      </c>
    </row>
    <row r="36" spans="1:19" x14ac:dyDescent="0.25">
      <c r="K36" s="45"/>
      <c r="L36" s="129" t="s">
        <v>70</v>
      </c>
      <c r="M36" s="123">
        <v>2</v>
      </c>
      <c r="N36" s="122" t="s">
        <v>64</v>
      </c>
      <c r="O36" s="124">
        <v>2</v>
      </c>
      <c r="P36" s="122" t="s">
        <v>174</v>
      </c>
      <c r="Q36" s="124">
        <v>2</v>
      </c>
      <c r="R36" s="122" t="s">
        <v>69</v>
      </c>
      <c r="S36" s="130">
        <v>4</v>
      </c>
    </row>
    <row r="37" spans="1:19" ht="15.75" thickBot="1" x14ac:dyDescent="0.3">
      <c r="K37" s="45"/>
      <c r="L37" s="131"/>
      <c r="M37" s="132"/>
      <c r="N37" s="133" t="s">
        <v>65</v>
      </c>
      <c r="O37" s="134">
        <v>0</v>
      </c>
      <c r="P37" s="133" t="s">
        <v>53</v>
      </c>
      <c r="Q37" s="134">
        <v>0</v>
      </c>
      <c r="R37" s="133" t="s">
        <v>59</v>
      </c>
      <c r="S37" s="135">
        <v>0</v>
      </c>
    </row>
    <row r="38" spans="1:19" x14ac:dyDescent="0.25">
      <c r="K38" s="45"/>
      <c r="L38" s="125"/>
      <c r="M38" s="126"/>
      <c r="N38" s="126" t="s">
        <v>63</v>
      </c>
      <c r="O38" s="127">
        <v>4</v>
      </c>
      <c r="P38" s="126" t="s">
        <v>58</v>
      </c>
      <c r="Q38" s="127">
        <v>4</v>
      </c>
      <c r="R38" s="126" t="s">
        <v>68</v>
      </c>
      <c r="S38" s="128">
        <v>0</v>
      </c>
    </row>
    <row r="39" spans="1:19" x14ac:dyDescent="0.25">
      <c r="K39" s="45"/>
      <c r="L39" s="129" t="s">
        <v>71</v>
      </c>
      <c r="M39" s="123">
        <v>0</v>
      </c>
      <c r="N39" s="122" t="s">
        <v>64</v>
      </c>
      <c r="O39" s="124">
        <v>2</v>
      </c>
      <c r="P39" s="122" t="s">
        <v>174</v>
      </c>
      <c r="Q39" s="124">
        <v>2</v>
      </c>
      <c r="R39" s="122" t="s">
        <v>69</v>
      </c>
      <c r="S39" s="130">
        <v>4</v>
      </c>
    </row>
    <row r="40" spans="1:19" ht="15.75" thickBot="1" x14ac:dyDescent="0.3">
      <c r="K40" s="45"/>
      <c r="L40" s="131"/>
      <c r="M40" s="132"/>
      <c r="N40" s="133" t="s">
        <v>65</v>
      </c>
      <c r="O40" s="134">
        <v>0</v>
      </c>
      <c r="P40" s="133" t="s">
        <v>53</v>
      </c>
      <c r="Q40" s="134">
        <v>0</v>
      </c>
      <c r="R40" s="133" t="s">
        <v>59</v>
      </c>
      <c r="S40" s="135">
        <v>0</v>
      </c>
    </row>
    <row r="41" spans="1:19" x14ac:dyDescent="0.25">
      <c r="K41" s="45"/>
      <c r="L41" s="125"/>
      <c r="M41" s="126"/>
      <c r="N41" s="126" t="s">
        <v>63</v>
      </c>
      <c r="O41" s="127">
        <v>4</v>
      </c>
      <c r="P41" s="126" t="s">
        <v>73</v>
      </c>
      <c r="Q41" s="127">
        <v>4</v>
      </c>
      <c r="R41" s="126" t="s">
        <v>68</v>
      </c>
      <c r="S41" s="128">
        <v>0</v>
      </c>
    </row>
    <row r="42" spans="1:19" x14ac:dyDescent="0.25">
      <c r="K42" s="45"/>
      <c r="L42" s="129" t="s">
        <v>105</v>
      </c>
      <c r="M42" s="123">
        <v>4</v>
      </c>
      <c r="N42" s="122" t="s">
        <v>64</v>
      </c>
      <c r="O42" s="124">
        <v>2</v>
      </c>
      <c r="P42" s="122" t="s">
        <v>175</v>
      </c>
      <c r="Q42" s="124">
        <v>2</v>
      </c>
      <c r="R42" s="122" t="s">
        <v>69</v>
      </c>
      <c r="S42" s="130">
        <v>4</v>
      </c>
    </row>
    <row r="43" spans="1:19" ht="15.75" thickBot="1" x14ac:dyDescent="0.3">
      <c r="K43" s="45"/>
      <c r="L43" s="131"/>
      <c r="M43" s="132"/>
      <c r="N43" s="133" t="s">
        <v>65</v>
      </c>
      <c r="O43" s="134">
        <v>0</v>
      </c>
      <c r="P43" s="133" t="s">
        <v>72</v>
      </c>
      <c r="Q43" s="134">
        <v>0</v>
      </c>
      <c r="R43" s="133" t="s">
        <v>59</v>
      </c>
      <c r="S43" s="135">
        <v>0</v>
      </c>
    </row>
    <row r="44" spans="1:19" x14ac:dyDescent="0.25">
      <c r="K44" s="45"/>
      <c r="L44" s="125"/>
      <c r="M44" s="126"/>
      <c r="N44" s="126" t="s">
        <v>63</v>
      </c>
      <c r="O44" s="127">
        <v>4</v>
      </c>
      <c r="P44" s="126" t="s">
        <v>73</v>
      </c>
      <c r="Q44" s="127">
        <v>4</v>
      </c>
      <c r="R44" s="126" t="s">
        <v>68</v>
      </c>
      <c r="S44" s="128">
        <v>0</v>
      </c>
    </row>
    <row r="45" spans="1:19" x14ac:dyDescent="0.25">
      <c r="K45" s="45"/>
      <c r="L45" s="129" t="s">
        <v>74</v>
      </c>
      <c r="M45" s="123">
        <v>2</v>
      </c>
      <c r="N45" s="122" t="s">
        <v>64</v>
      </c>
      <c r="O45" s="124">
        <v>2</v>
      </c>
      <c r="P45" s="122" t="s">
        <v>175</v>
      </c>
      <c r="Q45" s="124">
        <v>2</v>
      </c>
      <c r="R45" s="122" t="s">
        <v>69</v>
      </c>
      <c r="S45" s="130">
        <v>4</v>
      </c>
    </row>
    <row r="46" spans="1:19" ht="15.75" thickBot="1" x14ac:dyDescent="0.3">
      <c r="K46" s="45"/>
      <c r="L46" s="131"/>
      <c r="M46" s="132"/>
      <c r="N46" s="133" t="s">
        <v>65</v>
      </c>
      <c r="O46" s="134">
        <v>0</v>
      </c>
      <c r="P46" s="133" t="s">
        <v>72</v>
      </c>
      <c r="Q46" s="134">
        <v>0</v>
      </c>
      <c r="R46" s="133" t="s">
        <v>59</v>
      </c>
      <c r="S46" s="135">
        <v>0</v>
      </c>
    </row>
    <row r="47" spans="1:19" x14ac:dyDescent="0.25">
      <c r="K47" s="45"/>
      <c r="L47" s="125"/>
      <c r="M47" s="126"/>
      <c r="N47" s="126" t="s">
        <v>63</v>
      </c>
      <c r="O47" s="127">
        <v>4</v>
      </c>
      <c r="P47" s="126" t="s">
        <v>73</v>
      </c>
      <c r="Q47" s="127">
        <v>4</v>
      </c>
      <c r="R47" s="126" t="s">
        <v>68</v>
      </c>
      <c r="S47" s="128">
        <v>0</v>
      </c>
    </row>
    <row r="48" spans="1:19" x14ac:dyDescent="0.25">
      <c r="K48" s="45"/>
      <c r="L48" s="129" t="s">
        <v>75</v>
      </c>
      <c r="M48" s="123">
        <v>0</v>
      </c>
      <c r="N48" s="122" t="s">
        <v>64</v>
      </c>
      <c r="O48" s="124">
        <v>2</v>
      </c>
      <c r="P48" s="122" t="s">
        <v>175</v>
      </c>
      <c r="Q48" s="124">
        <v>2</v>
      </c>
      <c r="R48" s="122" t="s">
        <v>69</v>
      </c>
      <c r="S48" s="130">
        <v>4</v>
      </c>
    </row>
    <row r="49" spans="11:19" ht="15.75" thickBot="1" x14ac:dyDescent="0.3">
      <c r="K49" s="45"/>
      <c r="L49" s="131"/>
      <c r="M49" s="132"/>
      <c r="N49" s="133" t="s">
        <v>65</v>
      </c>
      <c r="O49" s="134">
        <v>0</v>
      </c>
      <c r="P49" s="133" t="s">
        <v>72</v>
      </c>
      <c r="Q49" s="134">
        <v>0</v>
      </c>
      <c r="R49" s="133" t="s">
        <v>59</v>
      </c>
      <c r="S49" s="135">
        <v>0</v>
      </c>
    </row>
    <row r="50" spans="11:19" x14ac:dyDescent="0.25">
      <c r="K50" s="45"/>
      <c r="L50" s="125"/>
      <c r="M50" s="126"/>
      <c r="N50" s="126" t="s">
        <v>63</v>
      </c>
      <c r="O50" s="127">
        <v>4</v>
      </c>
      <c r="P50" s="126" t="s">
        <v>73</v>
      </c>
      <c r="Q50" s="127">
        <v>4</v>
      </c>
      <c r="R50" s="126" t="s">
        <v>68</v>
      </c>
      <c r="S50" s="128">
        <v>0</v>
      </c>
    </row>
    <row r="51" spans="11:19" x14ac:dyDescent="0.25">
      <c r="K51" s="45"/>
      <c r="L51" s="129" t="s">
        <v>106</v>
      </c>
      <c r="M51" s="123">
        <v>4</v>
      </c>
      <c r="N51" s="122" t="s">
        <v>64</v>
      </c>
      <c r="O51" s="124">
        <v>2</v>
      </c>
      <c r="P51" s="122" t="s">
        <v>175</v>
      </c>
      <c r="Q51" s="124">
        <v>2</v>
      </c>
      <c r="R51" s="122" t="s">
        <v>69</v>
      </c>
      <c r="S51" s="130">
        <v>4</v>
      </c>
    </row>
    <row r="52" spans="11:19" ht="15.75" thickBot="1" x14ac:dyDescent="0.3">
      <c r="K52" s="45"/>
      <c r="L52" s="131"/>
      <c r="M52" s="132"/>
      <c r="N52" s="133" t="s">
        <v>65</v>
      </c>
      <c r="O52" s="134">
        <v>0</v>
      </c>
      <c r="P52" s="133" t="s">
        <v>72</v>
      </c>
      <c r="Q52" s="134">
        <v>0</v>
      </c>
      <c r="R52" s="133" t="s">
        <v>59</v>
      </c>
      <c r="S52" s="135">
        <v>0</v>
      </c>
    </row>
    <row r="53" spans="11:19" x14ac:dyDescent="0.25">
      <c r="K53" s="45"/>
      <c r="L53" s="125"/>
      <c r="M53" s="126"/>
      <c r="N53" s="126" t="s">
        <v>63</v>
      </c>
      <c r="O53" s="127">
        <v>4</v>
      </c>
      <c r="P53" s="126" t="s">
        <v>73</v>
      </c>
      <c r="Q53" s="127">
        <v>4</v>
      </c>
      <c r="R53" s="126" t="s">
        <v>68</v>
      </c>
      <c r="S53" s="128">
        <v>0</v>
      </c>
    </row>
    <row r="54" spans="11:19" x14ac:dyDescent="0.25">
      <c r="K54" s="45"/>
      <c r="L54" s="129" t="s">
        <v>76</v>
      </c>
      <c r="M54" s="123">
        <v>2</v>
      </c>
      <c r="N54" s="122" t="s">
        <v>64</v>
      </c>
      <c r="O54" s="124">
        <v>2</v>
      </c>
      <c r="P54" s="122" t="s">
        <v>175</v>
      </c>
      <c r="Q54" s="124">
        <v>2</v>
      </c>
      <c r="R54" s="122" t="s">
        <v>69</v>
      </c>
      <c r="S54" s="130">
        <v>4</v>
      </c>
    </row>
    <row r="55" spans="11:19" ht="15.75" thickBot="1" x14ac:dyDescent="0.3">
      <c r="K55" s="45"/>
      <c r="L55" s="131"/>
      <c r="M55" s="132"/>
      <c r="N55" s="133" t="s">
        <v>65</v>
      </c>
      <c r="O55" s="134">
        <v>0</v>
      </c>
      <c r="P55" s="133" t="s">
        <v>72</v>
      </c>
      <c r="Q55" s="134">
        <v>0</v>
      </c>
      <c r="R55" s="133" t="s">
        <v>59</v>
      </c>
      <c r="S55" s="135">
        <v>0</v>
      </c>
    </row>
    <row r="56" spans="11:19" x14ac:dyDescent="0.25">
      <c r="K56" s="45"/>
      <c r="L56" s="125"/>
      <c r="M56" s="126"/>
      <c r="N56" s="126" t="s">
        <v>63</v>
      </c>
      <c r="O56" s="127">
        <v>4</v>
      </c>
      <c r="P56" s="126" t="s">
        <v>73</v>
      </c>
      <c r="Q56" s="127">
        <v>4</v>
      </c>
      <c r="R56" s="126" t="s">
        <v>68</v>
      </c>
      <c r="S56" s="128">
        <v>0</v>
      </c>
    </row>
    <row r="57" spans="11:19" x14ac:dyDescent="0.25">
      <c r="K57" s="45"/>
      <c r="L57" s="129" t="s">
        <v>77</v>
      </c>
      <c r="M57" s="123">
        <v>0</v>
      </c>
      <c r="N57" s="122" t="s">
        <v>64</v>
      </c>
      <c r="O57" s="124">
        <v>2</v>
      </c>
      <c r="P57" s="122" t="s">
        <v>175</v>
      </c>
      <c r="Q57" s="124">
        <v>2</v>
      </c>
      <c r="R57" s="122" t="s">
        <v>69</v>
      </c>
      <c r="S57" s="130">
        <v>4</v>
      </c>
    </row>
    <row r="58" spans="11:19" ht="15.75" thickBot="1" x14ac:dyDescent="0.3">
      <c r="K58" s="45"/>
      <c r="L58" s="131"/>
      <c r="M58" s="132"/>
      <c r="N58" s="133" t="s">
        <v>65</v>
      </c>
      <c r="O58" s="134">
        <v>0</v>
      </c>
      <c r="P58" s="133" t="s">
        <v>72</v>
      </c>
      <c r="Q58" s="134">
        <v>0</v>
      </c>
      <c r="R58" s="133" t="s">
        <v>59</v>
      </c>
      <c r="S58" s="135">
        <v>0</v>
      </c>
    </row>
    <row r="61" spans="11:19" ht="15.75" thickBot="1" x14ac:dyDescent="0.3"/>
    <row r="62" spans="11:19" x14ac:dyDescent="0.25">
      <c r="L62" s="195" t="s">
        <v>107</v>
      </c>
      <c r="M62" s="196"/>
      <c r="N62" s="196"/>
      <c r="O62" s="196"/>
      <c r="P62" s="196"/>
      <c r="Q62" s="196"/>
      <c r="R62" s="196"/>
      <c r="S62" s="197"/>
    </row>
    <row r="63" spans="11:19" ht="15.75" thickBot="1" x14ac:dyDescent="0.3">
      <c r="L63" s="198"/>
      <c r="M63" s="199"/>
      <c r="N63" s="199"/>
      <c r="O63" s="199"/>
      <c r="P63" s="199"/>
      <c r="Q63" s="199"/>
      <c r="R63" s="199"/>
      <c r="S63" s="200"/>
    </row>
    <row r="64" spans="11:19" ht="75.75" thickBot="1" x14ac:dyDescent="0.3">
      <c r="L64" s="142" t="s">
        <v>125</v>
      </c>
      <c r="M64" s="140" t="s">
        <v>21</v>
      </c>
      <c r="N64" s="140" t="s">
        <v>108</v>
      </c>
      <c r="O64" s="140" t="s">
        <v>21</v>
      </c>
      <c r="P64" s="140" t="s">
        <v>50</v>
      </c>
      <c r="Q64" s="140" t="s">
        <v>21</v>
      </c>
      <c r="R64" s="140" t="s">
        <v>51</v>
      </c>
      <c r="S64" s="141" t="s">
        <v>21</v>
      </c>
    </row>
    <row r="65" spans="12:19" x14ac:dyDescent="0.25">
      <c r="L65" s="125"/>
      <c r="M65" s="126"/>
      <c r="N65" s="126" t="s">
        <v>63</v>
      </c>
      <c r="O65" s="127">
        <v>4</v>
      </c>
      <c r="P65" s="126" t="s">
        <v>58</v>
      </c>
      <c r="Q65" s="127">
        <v>4</v>
      </c>
      <c r="R65" s="126"/>
      <c r="S65" s="128"/>
    </row>
    <row r="66" spans="12:19" x14ac:dyDescent="0.25">
      <c r="L66" s="129" t="s">
        <v>126</v>
      </c>
      <c r="M66" s="123">
        <v>4</v>
      </c>
      <c r="N66" s="122" t="s">
        <v>109</v>
      </c>
      <c r="O66" s="124">
        <v>2</v>
      </c>
      <c r="P66" s="122" t="s">
        <v>174</v>
      </c>
      <c r="Q66" s="124">
        <v>2</v>
      </c>
      <c r="R66" s="122"/>
      <c r="S66" s="130"/>
    </row>
    <row r="67" spans="12:19" ht="15.75" thickBot="1" x14ac:dyDescent="0.3">
      <c r="L67" s="131"/>
      <c r="M67" s="132"/>
      <c r="N67" s="133" t="s">
        <v>65</v>
      </c>
      <c r="O67" s="134">
        <v>0</v>
      </c>
      <c r="P67" s="133" t="s">
        <v>53</v>
      </c>
      <c r="Q67" s="134">
        <v>0</v>
      </c>
      <c r="R67" s="133"/>
      <c r="S67" s="135"/>
    </row>
    <row r="68" spans="12:19" x14ac:dyDescent="0.25">
      <c r="L68" s="125"/>
      <c r="M68" s="126"/>
      <c r="N68" s="126" t="s">
        <v>63</v>
      </c>
      <c r="O68" s="127">
        <v>4</v>
      </c>
      <c r="P68" s="126" t="s">
        <v>58</v>
      </c>
      <c r="Q68" s="127">
        <v>4</v>
      </c>
      <c r="R68" s="126"/>
      <c r="S68" s="128"/>
    </row>
    <row r="69" spans="12:19" x14ac:dyDescent="0.25">
      <c r="L69" s="129" t="s">
        <v>110</v>
      </c>
      <c r="M69" s="123">
        <v>2</v>
      </c>
      <c r="N69" s="122" t="s">
        <v>109</v>
      </c>
      <c r="O69" s="124">
        <v>2</v>
      </c>
      <c r="P69" s="122" t="s">
        <v>174</v>
      </c>
      <c r="Q69" s="124">
        <v>2</v>
      </c>
      <c r="R69" s="122"/>
      <c r="S69" s="130"/>
    </row>
    <row r="70" spans="12:19" ht="15.75" thickBot="1" x14ac:dyDescent="0.3">
      <c r="L70" s="131"/>
      <c r="M70" s="132"/>
      <c r="N70" s="133" t="s">
        <v>65</v>
      </c>
      <c r="O70" s="134">
        <v>0</v>
      </c>
      <c r="P70" s="133" t="s">
        <v>53</v>
      </c>
      <c r="Q70" s="134">
        <v>0</v>
      </c>
      <c r="R70" s="133"/>
      <c r="S70" s="135"/>
    </row>
    <row r="71" spans="12:19" x14ac:dyDescent="0.25">
      <c r="L71" s="125"/>
      <c r="M71" s="126"/>
      <c r="N71" s="126" t="s">
        <v>63</v>
      </c>
      <c r="O71" s="127">
        <v>4</v>
      </c>
      <c r="P71" s="126" t="s">
        <v>58</v>
      </c>
      <c r="Q71" s="127">
        <v>4</v>
      </c>
      <c r="R71" s="126"/>
      <c r="S71" s="128"/>
    </row>
    <row r="72" spans="12:19" x14ac:dyDescent="0.25">
      <c r="L72" s="129" t="s">
        <v>111</v>
      </c>
      <c r="M72" s="123">
        <v>0</v>
      </c>
      <c r="N72" s="122" t="s">
        <v>109</v>
      </c>
      <c r="O72" s="124">
        <v>2</v>
      </c>
      <c r="P72" s="122" t="s">
        <v>174</v>
      </c>
      <c r="Q72" s="124">
        <v>2</v>
      </c>
      <c r="R72" s="122"/>
      <c r="S72" s="130"/>
    </row>
    <row r="73" spans="12:19" ht="15.75" thickBot="1" x14ac:dyDescent="0.3">
      <c r="L73" s="131"/>
      <c r="M73" s="132"/>
      <c r="N73" s="133" t="s">
        <v>65</v>
      </c>
      <c r="O73" s="134">
        <v>0</v>
      </c>
      <c r="P73" s="133" t="s">
        <v>53</v>
      </c>
      <c r="Q73" s="134">
        <v>0</v>
      </c>
      <c r="R73" s="133"/>
      <c r="S73" s="135"/>
    </row>
    <row r="74" spans="12:19" x14ac:dyDescent="0.25">
      <c r="L74" s="125"/>
      <c r="M74" s="126"/>
      <c r="N74" s="126" t="s">
        <v>63</v>
      </c>
      <c r="O74" s="127">
        <v>4</v>
      </c>
      <c r="P74" s="126" t="s">
        <v>58</v>
      </c>
      <c r="Q74" s="127">
        <v>4</v>
      </c>
      <c r="R74" s="126"/>
      <c r="S74" s="128"/>
    </row>
    <row r="75" spans="12:19" x14ac:dyDescent="0.25">
      <c r="L75" s="129" t="s">
        <v>127</v>
      </c>
      <c r="M75" s="123">
        <v>4</v>
      </c>
      <c r="N75" s="122" t="s">
        <v>109</v>
      </c>
      <c r="O75" s="124">
        <v>2</v>
      </c>
      <c r="P75" s="122" t="s">
        <v>174</v>
      </c>
      <c r="Q75" s="124">
        <v>2</v>
      </c>
      <c r="R75" s="122"/>
      <c r="S75" s="130"/>
    </row>
    <row r="76" spans="12:19" ht="15.75" thickBot="1" x14ac:dyDescent="0.3">
      <c r="L76" s="131"/>
      <c r="M76" s="132"/>
      <c r="N76" s="133" t="s">
        <v>65</v>
      </c>
      <c r="O76" s="134">
        <v>0</v>
      </c>
      <c r="P76" s="133" t="s">
        <v>53</v>
      </c>
      <c r="Q76" s="134">
        <v>0</v>
      </c>
      <c r="R76" s="133"/>
      <c r="S76" s="135"/>
    </row>
    <row r="77" spans="12:19" x14ac:dyDescent="0.25">
      <c r="L77" s="125"/>
      <c r="M77" s="126"/>
      <c r="N77" s="126" t="s">
        <v>63</v>
      </c>
      <c r="O77" s="127">
        <v>4</v>
      </c>
      <c r="P77" s="126" t="s">
        <v>58</v>
      </c>
      <c r="Q77" s="127">
        <v>4</v>
      </c>
      <c r="R77" s="126"/>
      <c r="S77" s="128"/>
    </row>
    <row r="78" spans="12:19" x14ac:dyDescent="0.25">
      <c r="L78" s="129" t="s">
        <v>112</v>
      </c>
      <c r="M78" s="123">
        <v>2</v>
      </c>
      <c r="N78" s="122" t="s">
        <v>109</v>
      </c>
      <c r="O78" s="124">
        <v>2</v>
      </c>
      <c r="P78" s="122" t="s">
        <v>174</v>
      </c>
      <c r="Q78" s="124">
        <v>2</v>
      </c>
      <c r="R78" s="122"/>
      <c r="S78" s="130"/>
    </row>
    <row r="79" spans="12:19" ht="15.75" thickBot="1" x14ac:dyDescent="0.3">
      <c r="L79" s="131"/>
      <c r="M79" s="132"/>
      <c r="N79" s="133" t="s">
        <v>65</v>
      </c>
      <c r="O79" s="134">
        <v>0</v>
      </c>
      <c r="P79" s="133" t="s">
        <v>53</v>
      </c>
      <c r="Q79" s="134">
        <v>0</v>
      </c>
      <c r="R79" s="133"/>
      <c r="S79" s="135"/>
    </row>
    <row r="80" spans="12:19" x14ac:dyDescent="0.25">
      <c r="L80" s="125"/>
      <c r="M80" s="126"/>
      <c r="N80" s="126" t="s">
        <v>63</v>
      </c>
      <c r="O80" s="127">
        <v>4</v>
      </c>
      <c r="P80" s="126" t="s">
        <v>58</v>
      </c>
      <c r="Q80" s="127">
        <v>4</v>
      </c>
      <c r="R80" s="126"/>
      <c r="S80" s="128"/>
    </row>
    <row r="81" spans="12:19" x14ac:dyDescent="0.25">
      <c r="L81" s="129" t="s">
        <v>113</v>
      </c>
      <c r="M81" s="123">
        <v>0</v>
      </c>
      <c r="N81" s="122" t="s">
        <v>109</v>
      </c>
      <c r="O81" s="124">
        <v>2</v>
      </c>
      <c r="P81" s="122" t="s">
        <v>174</v>
      </c>
      <c r="Q81" s="124">
        <v>2</v>
      </c>
      <c r="R81" s="122"/>
      <c r="S81" s="130"/>
    </row>
    <row r="82" spans="12:19" ht="15.75" thickBot="1" x14ac:dyDescent="0.3">
      <c r="L82" s="131"/>
      <c r="M82" s="132"/>
      <c r="N82" s="133" t="s">
        <v>65</v>
      </c>
      <c r="O82" s="134">
        <v>0</v>
      </c>
      <c r="P82" s="133" t="s">
        <v>53</v>
      </c>
      <c r="Q82" s="134">
        <v>0</v>
      </c>
      <c r="R82" s="133"/>
      <c r="S82" s="135"/>
    </row>
    <row r="83" spans="12:19" x14ac:dyDescent="0.25">
      <c r="L83" s="125"/>
      <c r="M83" s="126"/>
      <c r="N83" s="126" t="s">
        <v>63</v>
      </c>
      <c r="O83" s="127">
        <v>4</v>
      </c>
      <c r="P83" s="126" t="s">
        <v>58</v>
      </c>
      <c r="Q83" s="127">
        <v>4</v>
      </c>
      <c r="R83" s="126"/>
      <c r="S83" s="128"/>
    </row>
    <row r="84" spans="12:19" x14ac:dyDescent="0.25">
      <c r="L84" s="129" t="s">
        <v>114</v>
      </c>
      <c r="M84" s="123">
        <v>4</v>
      </c>
      <c r="N84" s="122" t="s">
        <v>109</v>
      </c>
      <c r="O84" s="124">
        <v>2</v>
      </c>
      <c r="P84" s="122" t="s">
        <v>174</v>
      </c>
      <c r="Q84" s="124">
        <v>2</v>
      </c>
      <c r="R84" s="122"/>
      <c r="S84" s="130"/>
    </row>
    <row r="85" spans="12:19" ht="15.75" thickBot="1" x14ac:dyDescent="0.3">
      <c r="L85" s="131"/>
      <c r="M85" s="132"/>
      <c r="N85" s="133" t="s">
        <v>65</v>
      </c>
      <c r="O85" s="134">
        <v>0</v>
      </c>
      <c r="P85" s="133" t="s">
        <v>53</v>
      </c>
      <c r="Q85" s="134">
        <v>0</v>
      </c>
      <c r="R85" s="133"/>
      <c r="S85" s="135"/>
    </row>
    <row r="86" spans="12:19" x14ac:dyDescent="0.25">
      <c r="L86" s="125"/>
      <c r="M86" s="126"/>
      <c r="N86" s="126" t="s">
        <v>63</v>
      </c>
      <c r="O86" s="127">
        <v>4</v>
      </c>
      <c r="P86" s="126" t="s">
        <v>58</v>
      </c>
      <c r="Q86" s="127">
        <v>4</v>
      </c>
      <c r="R86" s="126"/>
      <c r="S86" s="128"/>
    </row>
    <row r="87" spans="12:19" x14ac:dyDescent="0.25">
      <c r="L87" s="129" t="s">
        <v>115</v>
      </c>
      <c r="M87" s="123">
        <v>2</v>
      </c>
      <c r="N87" s="122" t="s">
        <v>109</v>
      </c>
      <c r="O87" s="124">
        <v>2</v>
      </c>
      <c r="P87" s="122" t="s">
        <v>174</v>
      </c>
      <c r="Q87" s="124">
        <v>2</v>
      </c>
      <c r="R87" s="122"/>
      <c r="S87" s="130"/>
    </row>
    <row r="88" spans="12:19" ht="15.75" thickBot="1" x14ac:dyDescent="0.3">
      <c r="L88" s="131"/>
      <c r="M88" s="132"/>
      <c r="N88" s="133" t="s">
        <v>65</v>
      </c>
      <c r="O88" s="134">
        <v>0</v>
      </c>
      <c r="P88" s="133" t="s">
        <v>53</v>
      </c>
      <c r="Q88" s="134">
        <v>0</v>
      </c>
      <c r="R88" s="133"/>
      <c r="S88" s="135"/>
    </row>
    <row r="89" spans="12:19" x14ac:dyDescent="0.25">
      <c r="L89" s="125"/>
      <c r="M89" s="126"/>
      <c r="N89" s="126" t="s">
        <v>63</v>
      </c>
      <c r="O89" s="127">
        <v>4</v>
      </c>
      <c r="P89" s="126" t="s">
        <v>58</v>
      </c>
      <c r="Q89" s="127">
        <v>4</v>
      </c>
      <c r="R89" s="126"/>
      <c r="S89" s="128"/>
    </row>
    <row r="90" spans="12:19" x14ac:dyDescent="0.25">
      <c r="L90" s="129" t="s">
        <v>115</v>
      </c>
      <c r="M90" s="123">
        <v>0</v>
      </c>
      <c r="N90" s="122" t="s">
        <v>109</v>
      </c>
      <c r="O90" s="124">
        <v>2</v>
      </c>
      <c r="P90" s="122" t="s">
        <v>174</v>
      </c>
      <c r="Q90" s="124">
        <v>2</v>
      </c>
      <c r="R90" s="122"/>
      <c r="S90" s="130"/>
    </row>
    <row r="91" spans="12:19" ht="15.75" thickBot="1" x14ac:dyDescent="0.3">
      <c r="L91" s="131"/>
      <c r="M91" s="132"/>
      <c r="N91" s="133" t="s">
        <v>65</v>
      </c>
      <c r="O91" s="134">
        <v>0</v>
      </c>
      <c r="P91" s="133" t="s">
        <v>53</v>
      </c>
      <c r="Q91" s="134">
        <v>0</v>
      </c>
      <c r="R91" s="133"/>
      <c r="S91" s="135"/>
    </row>
    <row r="92" spans="12:19" x14ac:dyDescent="0.25">
      <c r="L92" s="125"/>
      <c r="M92" s="126"/>
      <c r="N92" s="126" t="s">
        <v>63</v>
      </c>
      <c r="O92" s="127">
        <v>4</v>
      </c>
      <c r="P92" s="126" t="s">
        <v>58</v>
      </c>
      <c r="Q92" s="127">
        <v>4</v>
      </c>
      <c r="R92" s="126"/>
      <c r="S92" s="128"/>
    </row>
    <row r="93" spans="12:19" x14ac:dyDescent="0.25">
      <c r="L93" s="129" t="s">
        <v>116</v>
      </c>
      <c r="M93" s="123">
        <v>4</v>
      </c>
      <c r="N93" s="122" t="s">
        <v>109</v>
      </c>
      <c r="O93" s="124">
        <v>2</v>
      </c>
      <c r="P93" s="122" t="s">
        <v>174</v>
      </c>
      <c r="Q93" s="124">
        <v>2</v>
      </c>
      <c r="R93" s="122"/>
      <c r="S93" s="130"/>
    </row>
    <row r="94" spans="12:19" ht="15.75" thickBot="1" x14ac:dyDescent="0.3">
      <c r="L94" s="131"/>
      <c r="M94" s="132"/>
      <c r="N94" s="133" t="s">
        <v>65</v>
      </c>
      <c r="O94" s="134">
        <v>0</v>
      </c>
      <c r="P94" s="133" t="s">
        <v>53</v>
      </c>
      <c r="Q94" s="134">
        <v>0</v>
      </c>
      <c r="R94" s="133"/>
      <c r="S94" s="135"/>
    </row>
    <row r="95" spans="12:19" x14ac:dyDescent="0.25">
      <c r="L95" s="125"/>
      <c r="M95" s="126"/>
      <c r="N95" s="126" t="s">
        <v>63</v>
      </c>
      <c r="O95" s="127">
        <v>4</v>
      </c>
      <c r="P95" s="126" t="s">
        <v>58</v>
      </c>
      <c r="Q95" s="127">
        <v>4</v>
      </c>
      <c r="R95" s="126"/>
      <c r="S95" s="128"/>
    </row>
    <row r="96" spans="12:19" x14ac:dyDescent="0.25">
      <c r="L96" s="129" t="s">
        <v>117</v>
      </c>
      <c r="M96" s="123">
        <v>2</v>
      </c>
      <c r="N96" s="122" t="s">
        <v>109</v>
      </c>
      <c r="O96" s="124">
        <v>2</v>
      </c>
      <c r="P96" s="122" t="s">
        <v>174</v>
      </c>
      <c r="Q96" s="124">
        <v>2</v>
      </c>
      <c r="R96" s="122"/>
      <c r="S96" s="130"/>
    </row>
    <row r="97" spans="12:19" ht="15.75" thickBot="1" x14ac:dyDescent="0.3">
      <c r="L97" s="131"/>
      <c r="M97" s="132"/>
      <c r="N97" s="133" t="s">
        <v>65</v>
      </c>
      <c r="O97" s="134">
        <v>0</v>
      </c>
      <c r="P97" s="133" t="s">
        <v>53</v>
      </c>
      <c r="Q97" s="134">
        <v>0</v>
      </c>
      <c r="R97" s="133"/>
      <c r="S97" s="135"/>
    </row>
    <row r="98" spans="12:19" x14ac:dyDescent="0.25">
      <c r="L98" s="125"/>
      <c r="M98" s="126"/>
      <c r="N98" s="126" t="s">
        <v>63</v>
      </c>
      <c r="O98" s="127">
        <v>4</v>
      </c>
      <c r="P98" s="126" t="s">
        <v>58</v>
      </c>
      <c r="Q98" s="127">
        <v>4</v>
      </c>
      <c r="R98" s="126"/>
      <c r="S98" s="128"/>
    </row>
    <row r="99" spans="12:19" x14ac:dyDescent="0.25">
      <c r="L99" s="129" t="s">
        <v>118</v>
      </c>
      <c r="M99" s="123">
        <v>0</v>
      </c>
      <c r="N99" s="122" t="s">
        <v>109</v>
      </c>
      <c r="O99" s="124">
        <v>2</v>
      </c>
      <c r="P99" s="122" t="s">
        <v>174</v>
      </c>
      <c r="Q99" s="124">
        <v>2</v>
      </c>
      <c r="R99" s="122"/>
      <c r="S99" s="130"/>
    </row>
    <row r="100" spans="12:19" ht="15.75" thickBot="1" x14ac:dyDescent="0.3">
      <c r="L100" s="131"/>
      <c r="M100" s="132"/>
      <c r="N100" s="133" t="s">
        <v>65</v>
      </c>
      <c r="O100" s="134">
        <v>0</v>
      </c>
      <c r="P100" s="133" t="s">
        <v>53</v>
      </c>
      <c r="Q100" s="134">
        <v>0</v>
      </c>
      <c r="R100" s="133"/>
      <c r="S100" s="135"/>
    </row>
    <row r="101" spans="12:19" x14ac:dyDescent="0.25">
      <c r="L101" s="125"/>
      <c r="M101" s="126"/>
      <c r="N101" s="126" t="s">
        <v>63</v>
      </c>
      <c r="O101" s="127">
        <v>4</v>
      </c>
      <c r="P101" s="126" t="s">
        <v>73</v>
      </c>
      <c r="Q101" s="127">
        <v>4</v>
      </c>
      <c r="R101" s="126"/>
      <c r="S101" s="128"/>
    </row>
    <row r="102" spans="12:19" x14ac:dyDescent="0.25">
      <c r="L102" s="129" t="s">
        <v>119</v>
      </c>
      <c r="M102" s="123">
        <v>4</v>
      </c>
      <c r="N102" s="122" t="s">
        <v>109</v>
      </c>
      <c r="O102" s="124">
        <v>2</v>
      </c>
      <c r="P102" s="122" t="s">
        <v>175</v>
      </c>
      <c r="Q102" s="124">
        <v>2</v>
      </c>
      <c r="R102" s="122"/>
      <c r="S102" s="130"/>
    </row>
    <row r="103" spans="12:19" ht="15.75" thickBot="1" x14ac:dyDescent="0.3">
      <c r="L103" s="131"/>
      <c r="M103" s="132"/>
      <c r="N103" s="133" t="s">
        <v>65</v>
      </c>
      <c r="O103" s="134">
        <v>0</v>
      </c>
      <c r="P103" s="133" t="s">
        <v>72</v>
      </c>
      <c r="Q103" s="134">
        <v>0</v>
      </c>
      <c r="R103" s="133"/>
      <c r="S103" s="135"/>
    </row>
    <row r="104" spans="12:19" x14ac:dyDescent="0.25">
      <c r="L104" s="125"/>
      <c r="M104" s="126"/>
      <c r="N104" s="126" t="s">
        <v>63</v>
      </c>
      <c r="O104" s="127">
        <v>4</v>
      </c>
      <c r="P104" s="126" t="s">
        <v>73</v>
      </c>
      <c r="Q104" s="127">
        <v>4</v>
      </c>
      <c r="R104" s="126"/>
      <c r="S104" s="128"/>
    </row>
    <row r="105" spans="12:19" x14ac:dyDescent="0.25">
      <c r="L105" s="129" t="s">
        <v>120</v>
      </c>
      <c r="M105" s="123">
        <v>2</v>
      </c>
      <c r="N105" s="122" t="s">
        <v>109</v>
      </c>
      <c r="O105" s="124">
        <v>2</v>
      </c>
      <c r="P105" s="122" t="s">
        <v>175</v>
      </c>
      <c r="Q105" s="124">
        <v>2</v>
      </c>
      <c r="R105" s="122"/>
      <c r="S105" s="130"/>
    </row>
    <row r="106" spans="12:19" ht="15.75" thickBot="1" x14ac:dyDescent="0.3">
      <c r="L106" s="131"/>
      <c r="M106" s="132"/>
      <c r="N106" s="133" t="s">
        <v>65</v>
      </c>
      <c r="O106" s="134">
        <v>0</v>
      </c>
      <c r="P106" s="133" t="s">
        <v>72</v>
      </c>
      <c r="Q106" s="134">
        <v>0</v>
      </c>
      <c r="R106" s="133"/>
      <c r="S106" s="135"/>
    </row>
    <row r="107" spans="12:19" x14ac:dyDescent="0.25">
      <c r="L107" s="125"/>
      <c r="M107" s="126"/>
      <c r="N107" s="126" t="s">
        <v>63</v>
      </c>
      <c r="O107" s="127">
        <v>4</v>
      </c>
      <c r="P107" s="126" t="s">
        <v>73</v>
      </c>
      <c r="Q107" s="127">
        <v>4</v>
      </c>
      <c r="R107" s="126"/>
      <c r="S107" s="128"/>
    </row>
    <row r="108" spans="12:19" x14ac:dyDescent="0.25">
      <c r="L108" s="129" t="s">
        <v>121</v>
      </c>
      <c r="M108" s="123">
        <v>0</v>
      </c>
      <c r="N108" s="122" t="s">
        <v>109</v>
      </c>
      <c r="O108" s="124">
        <v>2</v>
      </c>
      <c r="P108" s="122" t="s">
        <v>175</v>
      </c>
      <c r="Q108" s="124">
        <v>2</v>
      </c>
      <c r="R108" s="122"/>
      <c r="S108" s="130"/>
    </row>
    <row r="109" spans="12:19" ht="15.75" thickBot="1" x14ac:dyDescent="0.3">
      <c r="L109" s="131"/>
      <c r="M109" s="132"/>
      <c r="N109" s="133" t="s">
        <v>65</v>
      </c>
      <c r="O109" s="134">
        <v>0</v>
      </c>
      <c r="P109" s="133" t="s">
        <v>72</v>
      </c>
      <c r="Q109" s="134">
        <v>0</v>
      </c>
      <c r="R109" s="133"/>
      <c r="S109" s="135"/>
    </row>
    <row r="110" spans="12:19" x14ac:dyDescent="0.25">
      <c r="L110" s="125"/>
      <c r="M110" s="126"/>
      <c r="N110" s="126" t="s">
        <v>63</v>
      </c>
      <c r="O110" s="127">
        <v>4</v>
      </c>
      <c r="P110" s="126" t="s">
        <v>73</v>
      </c>
      <c r="Q110" s="127">
        <v>4</v>
      </c>
      <c r="R110" s="126"/>
      <c r="S110" s="128"/>
    </row>
    <row r="111" spans="12:19" x14ac:dyDescent="0.25">
      <c r="L111" s="129" t="s">
        <v>122</v>
      </c>
      <c r="M111" s="123">
        <v>4</v>
      </c>
      <c r="N111" s="122" t="s">
        <v>109</v>
      </c>
      <c r="O111" s="124">
        <v>2</v>
      </c>
      <c r="P111" s="122" t="s">
        <v>175</v>
      </c>
      <c r="Q111" s="124">
        <v>2</v>
      </c>
      <c r="R111" s="122"/>
      <c r="S111" s="130"/>
    </row>
    <row r="112" spans="12:19" ht="15.75" thickBot="1" x14ac:dyDescent="0.3">
      <c r="L112" s="131"/>
      <c r="M112" s="132"/>
      <c r="N112" s="133" t="s">
        <v>65</v>
      </c>
      <c r="O112" s="134">
        <v>0</v>
      </c>
      <c r="P112" s="133" t="s">
        <v>72</v>
      </c>
      <c r="Q112" s="134">
        <v>0</v>
      </c>
      <c r="R112" s="133"/>
      <c r="S112" s="135"/>
    </row>
    <row r="113" spans="8:19" x14ac:dyDescent="0.25">
      <c r="L113" s="125"/>
      <c r="M113" s="126"/>
      <c r="N113" s="126" t="s">
        <v>63</v>
      </c>
      <c r="O113" s="127">
        <v>4</v>
      </c>
      <c r="P113" s="126" t="s">
        <v>73</v>
      </c>
      <c r="Q113" s="127">
        <v>4</v>
      </c>
      <c r="R113" s="126"/>
      <c r="S113" s="128"/>
    </row>
    <row r="114" spans="8:19" x14ac:dyDescent="0.25">
      <c r="L114" s="129" t="s">
        <v>123</v>
      </c>
      <c r="M114" s="123">
        <v>2</v>
      </c>
      <c r="N114" s="122" t="s">
        <v>109</v>
      </c>
      <c r="O114" s="124">
        <v>2</v>
      </c>
      <c r="P114" s="122" t="s">
        <v>175</v>
      </c>
      <c r="Q114" s="124">
        <v>2</v>
      </c>
      <c r="R114" s="122"/>
      <c r="S114" s="130"/>
    </row>
    <row r="115" spans="8:19" ht="15.75" thickBot="1" x14ac:dyDescent="0.3">
      <c r="L115" s="131"/>
      <c r="M115" s="132"/>
      <c r="N115" s="133" t="s">
        <v>65</v>
      </c>
      <c r="O115" s="134">
        <v>0</v>
      </c>
      <c r="P115" s="133" t="s">
        <v>72</v>
      </c>
      <c r="Q115" s="134">
        <v>0</v>
      </c>
      <c r="R115" s="133"/>
      <c r="S115" s="135"/>
    </row>
    <row r="116" spans="8:19" x14ac:dyDescent="0.25">
      <c r="L116" s="125"/>
      <c r="M116" s="126"/>
      <c r="N116" s="126" t="s">
        <v>63</v>
      </c>
      <c r="O116" s="127">
        <v>4</v>
      </c>
      <c r="P116" s="126" t="s">
        <v>73</v>
      </c>
      <c r="Q116" s="127">
        <v>4</v>
      </c>
      <c r="R116" s="126"/>
      <c r="S116" s="128"/>
    </row>
    <row r="117" spans="8:19" x14ac:dyDescent="0.25">
      <c r="L117" s="129" t="s">
        <v>124</v>
      </c>
      <c r="M117" s="123">
        <v>0</v>
      </c>
      <c r="N117" s="122" t="s">
        <v>109</v>
      </c>
      <c r="O117" s="124">
        <v>2</v>
      </c>
      <c r="P117" s="122" t="s">
        <v>175</v>
      </c>
      <c r="Q117" s="124">
        <v>2</v>
      </c>
      <c r="R117" s="122"/>
      <c r="S117" s="130"/>
    </row>
    <row r="118" spans="8:19" ht="15.75" thickBot="1" x14ac:dyDescent="0.3">
      <c r="L118" s="131"/>
      <c r="M118" s="132"/>
      <c r="N118" s="133" t="s">
        <v>65</v>
      </c>
      <c r="O118" s="134">
        <v>0</v>
      </c>
      <c r="P118" s="133" t="s">
        <v>72</v>
      </c>
      <c r="Q118" s="134">
        <v>0</v>
      </c>
      <c r="R118" s="133"/>
      <c r="S118" s="135"/>
    </row>
    <row r="122" spans="8:19" ht="15.75" thickBot="1" x14ac:dyDescent="0.3"/>
    <row r="123" spans="8:19" ht="31.5" customHeight="1" x14ac:dyDescent="0.25">
      <c r="H123" s="45"/>
      <c r="L123" s="195" t="s">
        <v>173</v>
      </c>
      <c r="M123" s="196"/>
      <c r="N123" s="196"/>
      <c r="O123" s="196"/>
      <c r="P123" s="196"/>
      <c r="Q123" s="196"/>
      <c r="R123" s="196"/>
      <c r="S123" s="197"/>
    </row>
    <row r="124" spans="8:19" ht="15.75" thickBot="1" x14ac:dyDescent="0.3">
      <c r="L124" s="198"/>
      <c r="M124" s="199"/>
      <c r="N124" s="199"/>
      <c r="O124" s="199"/>
      <c r="P124" s="199"/>
      <c r="Q124" s="199"/>
      <c r="R124" s="199"/>
      <c r="S124" s="200"/>
    </row>
    <row r="125" spans="8:19" ht="75.75" thickBot="1" x14ac:dyDescent="0.3">
      <c r="L125" s="142" t="s">
        <v>125</v>
      </c>
      <c r="M125" s="140" t="s">
        <v>21</v>
      </c>
      <c r="N125" s="140" t="s">
        <v>140</v>
      </c>
      <c r="O125" s="140" t="s">
        <v>21</v>
      </c>
      <c r="P125" s="140" t="s">
        <v>50</v>
      </c>
      <c r="Q125" s="140" t="s">
        <v>21</v>
      </c>
      <c r="R125" s="140" t="s">
        <v>51</v>
      </c>
      <c r="S125" s="141" t="s">
        <v>21</v>
      </c>
    </row>
    <row r="126" spans="8:19" x14ac:dyDescent="0.25">
      <c r="L126" s="125"/>
      <c r="M126" s="126"/>
      <c r="N126" s="126" t="s">
        <v>141</v>
      </c>
      <c r="O126" s="127">
        <v>4</v>
      </c>
      <c r="P126" s="126"/>
      <c r="Q126" s="127"/>
      <c r="R126" s="126"/>
      <c r="S126" s="128"/>
    </row>
    <row r="127" spans="8:19" x14ac:dyDescent="0.25">
      <c r="L127" s="129" t="s">
        <v>142</v>
      </c>
      <c r="M127" s="123">
        <v>4</v>
      </c>
      <c r="N127" s="122" t="s">
        <v>143</v>
      </c>
      <c r="O127" s="124">
        <v>2</v>
      </c>
      <c r="P127" s="122"/>
      <c r="Q127" s="124"/>
      <c r="R127" s="122"/>
      <c r="S127" s="130"/>
    </row>
    <row r="128" spans="8:19" ht="15.75" thickBot="1" x14ac:dyDescent="0.3">
      <c r="L128" s="131"/>
      <c r="M128" s="132"/>
      <c r="N128" s="133" t="s">
        <v>144</v>
      </c>
      <c r="O128" s="134">
        <v>0</v>
      </c>
      <c r="P128" s="133"/>
      <c r="Q128" s="134"/>
      <c r="R128" s="133"/>
      <c r="S128" s="135"/>
    </row>
    <row r="129" spans="12:19" x14ac:dyDescent="0.25">
      <c r="L129" s="125"/>
      <c r="M129" s="126"/>
      <c r="N129" s="126" t="s">
        <v>141</v>
      </c>
      <c r="O129" s="127">
        <v>4</v>
      </c>
      <c r="P129" s="126"/>
      <c r="Q129" s="127"/>
      <c r="R129" s="126"/>
      <c r="S129" s="128"/>
    </row>
    <row r="130" spans="12:19" x14ac:dyDescent="0.25">
      <c r="L130" s="129" t="s">
        <v>145</v>
      </c>
      <c r="M130" s="123">
        <v>2</v>
      </c>
      <c r="N130" s="122" t="s">
        <v>143</v>
      </c>
      <c r="O130" s="124">
        <v>2</v>
      </c>
      <c r="P130" s="122"/>
      <c r="Q130" s="124"/>
      <c r="R130" s="122"/>
      <c r="S130" s="130"/>
    </row>
    <row r="131" spans="12:19" ht="15.75" thickBot="1" x14ac:dyDescent="0.3">
      <c r="L131" s="131"/>
      <c r="M131" s="132"/>
      <c r="N131" s="133" t="s">
        <v>144</v>
      </c>
      <c r="O131" s="134">
        <v>0</v>
      </c>
      <c r="P131" s="133"/>
      <c r="Q131" s="134"/>
      <c r="R131" s="133"/>
      <c r="S131" s="135"/>
    </row>
    <row r="132" spans="12:19" x14ac:dyDescent="0.25">
      <c r="L132" s="125"/>
      <c r="M132" s="126"/>
      <c r="N132" s="126" t="s">
        <v>141</v>
      </c>
      <c r="O132" s="127">
        <v>4</v>
      </c>
      <c r="P132" s="126"/>
      <c r="Q132" s="127"/>
      <c r="R132" s="126"/>
      <c r="S132" s="128"/>
    </row>
    <row r="133" spans="12:19" x14ac:dyDescent="0.25">
      <c r="L133" s="129" t="s">
        <v>146</v>
      </c>
      <c r="M133" s="123">
        <v>0</v>
      </c>
      <c r="N133" s="122" t="s">
        <v>143</v>
      </c>
      <c r="O133" s="124">
        <v>2</v>
      </c>
      <c r="P133" s="122"/>
      <c r="Q133" s="124"/>
      <c r="R133" s="122"/>
      <c r="S133" s="130"/>
    </row>
    <row r="134" spans="12:19" ht="15.75" thickBot="1" x14ac:dyDescent="0.3">
      <c r="L134" s="131"/>
      <c r="M134" s="132"/>
      <c r="N134" s="133" t="s">
        <v>144</v>
      </c>
      <c r="O134" s="134">
        <v>0</v>
      </c>
      <c r="P134" s="133"/>
      <c r="Q134" s="134"/>
      <c r="R134" s="133"/>
      <c r="S134" s="135"/>
    </row>
    <row r="135" spans="12:19" x14ac:dyDescent="0.25">
      <c r="L135" s="125"/>
      <c r="M135" s="126"/>
      <c r="N135" s="126" t="s">
        <v>141</v>
      </c>
      <c r="O135" s="127">
        <v>4</v>
      </c>
      <c r="P135" s="126"/>
      <c r="Q135" s="127"/>
      <c r="R135" s="126"/>
      <c r="S135" s="128"/>
    </row>
    <row r="136" spans="12:19" x14ac:dyDescent="0.25">
      <c r="L136" s="129" t="s">
        <v>147</v>
      </c>
      <c r="M136" s="123">
        <v>4</v>
      </c>
      <c r="N136" s="122" t="s">
        <v>143</v>
      </c>
      <c r="O136" s="124">
        <v>2</v>
      </c>
      <c r="P136" s="122"/>
      <c r="Q136" s="124"/>
      <c r="R136" s="122"/>
      <c r="S136" s="130"/>
    </row>
    <row r="137" spans="12:19" ht="15.75" thickBot="1" x14ac:dyDescent="0.3">
      <c r="L137" s="131"/>
      <c r="M137" s="132"/>
      <c r="N137" s="133" t="s">
        <v>144</v>
      </c>
      <c r="O137" s="134">
        <v>0</v>
      </c>
      <c r="P137" s="133"/>
      <c r="Q137" s="134"/>
      <c r="R137" s="133"/>
      <c r="S137" s="135"/>
    </row>
    <row r="138" spans="12:19" x14ac:dyDescent="0.25">
      <c r="L138" s="125"/>
      <c r="M138" s="126"/>
      <c r="N138" s="126" t="s">
        <v>141</v>
      </c>
      <c r="O138" s="127">
        <v>4</v>
      </c>
      <c r="P138" s="126"/>
      <c r="Q138" s="127"/>
      <c r="R138" s="126"/>
      <c r="S138" s="128"/>
    </row>
    <row r="139" spans="12:19" x14ac:dyDescent="0.25">
      <c r="L139" s="129" t="s">
        <v>148</v>
      </c>
      <c r="M139" s="123">
        <v>2</v>
      </c>
      <c r="N139" s="122" t="s">
        <v>143</v>
      </c>
      <c r="O139" s="124">
        <v>2</v>
      </c>
      <c r="P139" s="122"/>
      <c r="Q139" s="124"/>
      <c r="R139" s="122"/>
      <c r="S139" s="130"/>
    </row>
    <row r="140" spans="12:19" ht="15.75" thickBot="1" x14ac:dyDescent="0.3">
      <c r="L140" s="131"/>
      <c r="M140" s="132"/>
      <c r="N140" s="133" t="s">
        <v>144</v>
      </c>
      <c r="O140" s="134">
        <v>0</v>
      </c>
      <c r="P140" s="133"/>
      <c r="Q140" s="134"/>
      <c r="R140" s="133"/>
      <c r="S140" s="135"/>
    </row>
    <row r="141" spans="12:19" x14ac:dyDescent="0.25">
      <c r="L141" s="125"/>
      <c r="M141" s="126"/>
      <c r="N141" s="126" t="s">
        <v>141</v>
      </c>
      <c r="O141" s="127">
        <v>4</v>
      </c>
      <c r="P141" s="126"/>
      <c r="Q141" s="127"/>
      <c r="R141" s="126"/>
      <c r="S141" s="128"/>
    </row>
    <row r="142" spans="12:19" x14ac:dyDescent="0.25">
      <c r="L142" s="129" t="s">
        <v>149</v>
      </c>
      <c r="M142" s="123">
        <v>0</v>
      </c>
      <c r="N142" s="122" t="s">
        <v>143</v>
      </c>
      <c r="O142" s="124">
        <v>2</v>
      </c>
      <c r="P142" s="122"/>
      <c r="Q142" s="124"/>
      <c r="R142" s="122"/>
      <c r="S142" s="130"/>
    </row>
    <row r="143" spans="12:19" ht="15.75" thickBot="1" x14ac:dyDescent="0.3">
      <c r="L143" s="131"/>
      <c r="M143" s="132"/>
      <c r="N143" s="133" t="s">
        <v>144</v>
      </c>
      <c r="O143" s="134">
        <v>0</v>
      </c>
      <c r="P143" s="133"/>
      <c r="Q143" s="134"/>
      <c r="R143" s="133"/>
      <c r="S143" s="135"/>
    </row>
    <row r="144" spans="12:19" x14ac:dyDescent="0.25">
      <c r="L144" s="125"/>
      <c r="M144" s="126"/>
      <c r="N144" s="126" t="s">
        <v>150</v>
      </c>
      <c r="O144" s="127">
        <v>4</v>
      </c>
      <c r="P144" s="126" t="s">
        <v>58</v>
      </c>
      <c r="Q144" s="127">
        <v>4</v>
      </c>
      <c r="R144" s="126"/>
      <c r="S144" s="128"/>
    </row>
    <row r="145" spans="12:19" x14ac:dyDescent="0.25">
      <c r="L145" s="129" t="s">
        <v>151</v>
      </c>
      <c r="M145" s="123">
        <v>4</v>
      </c>
      <c r="N145" s="122" t="s">
        <v>152</v>
      </c>
      <c r="O145" s="124">
        <v>2</v>
      </c>
      <c r="P145" s="122" t="s">
        <v>174</v>
      </c>
      <c r="Q145" s="124">
        <v>2</v>
      </c>
      <c r="R145" s="122"/>
      <c r="S145" s="130"/>
    </row>
    <row r="146" spans="12:19" ht="15.75" thickBot="1" x14ac:dyDescent="0.3">
      <c r="L146" s="131"/>
      <c r="M146" s="132"/>
      <c r="N146" s="133" t="s">
        <v>153</v>
      </c>
      <c r="O146" s="134">
        <v>0</v>
      </c>
      <c r="P146" s="133" t="s">
        <v>53</v>
      </c>
      <c r="Q146" s="134">
        <v>0</v>
      </c>
      <c r="R146" s="133"/>
      <c r="S146" s="135"/>
    </row>
    <row r="147" spans="12:19" x14ac:dyDescent="0.25">
      <c r="L147" s="125"/>
      <c r="M147" s="126"/>
      <c r="N147" s="126" t="s">
        <v>150</v>
      </c>
      <c r="O147" s="127">
        <v>4</v>
      </c>
      <c r="P147" s="126" t="s">
        <v>58</v>
      </c>
      <c r="Q147" s="127">
        <v>4</v>
      </c>
      <c r="R147" s="126"/>
      <c r="S147" s="128"/>
    </row>
    <row r="148" spans="12:19" x14ac:dyDescent="0.25">
      <c r="L148" s="129" t="s">
        <v>154</v>
      </c>
      <c r="M148" s="123">
        <v>2</v>
      </c>
      <c r="N148" s="122" t="s">
        <v>152</v>
      </c>
      <c r="O148" s="124">
        <v>2</v>
      </c>
      <c r="P148" s="122" t="s">
        <v>174</v>
      </c>
      <c r="Q148" s="124">
        <v>2</v>
      </c>
      <c r="R148" s="122"/>
      <c r="S148" s="130"/>
    </row>
    <row r="149" spans="12:19" ht="15.75" thickBot="1" x14ac:dyDescent="0.3">
      <c r="L149" s="131"/>
      <c r="M149" s="132"/>
      <c r="N149" s="133" t="s">
        <v>153</v>
      </c>
      <c r="O149" s="134">
        <v>0</v>
      </c>
      <c r="P149" s="133" t="s">
        <v>53</v>
      </c>
      <c r="Q149" s="134">
        <v>0</v>
      </c>
      <c r="R149" s="133"/>
      <c r="S149" s="135"/>
    </row>
    <row r="150" spans="12:19" x14ac:dyDescent="0.25">
      <c r="L150" s="125"/>
      <c r="M150" s="126"/>
      <c r="N150" s="126" t="s">
        <v>150</v>
      </c>
      <c r="O150" s="127">
        <v>4</v>
      </c>
      <c r="P150" s="126" t="s">
        <v>58</v>
      </c>
      <c r="Q150" s="127">
        <v>4</v>
      </c>
      <c r="R150" s="126"/>
      <c r="S150" s="128"/>
    </row>
    <row r="151" spans="12:19" x14ac:dyDescent="0.25">
      <c r="L151" s="129" t="s">
        <v>155</v>
      </c>
      <c r="M151" s="123">
        <v>0</v>
      </c>
      <c r="N151" s="122" t="s">
        <v>152</v>
      </c>
      <c r="O151" s="124">
        <v>2</v>
      </c>
      <c r="P151" s="122" t="s">
        <v>174</v>
      </c>
      <c r="Q151" s="124">
        <v>2</v>
      </c>
      <c r="R151" s="122"/>
      <c r="S151" s="130"/>
    </row>
    <row r="152" spans="12:19" ht="15.75" thickBot="1" x14ac:dyDescent="0.3">
      <c r="L152" s="131"/>
      <c r="M152" s="132"/>
      <c r="N152" s="133" t="s">
        <v>153</v>
      </c>
      <c r="O152" s="134">
        <v>0</v>
      </c>
      <c r="P152" s="133" t="s">
        <v>53</v>
      </c>
      <c r="Q152" s="134">
        <v>0</v>
      </c>
      <c r="R152" s="133"/>
      <c r="S152" s="135"/>
    </row>
    <row r="153" spans="12:19" x14ac:dyDescent="0.25">
      <c r="L153" s="125"/>
      <c r="M153" s="126"/>
      <c r="N153" s="126" t="s">
        <v>156</v>
      </c>
      <c r="O153" s="127">
        <v>4</v>
      </c>
      <c r="P153" s="126" t="s">
        <v>58</v>
      </c>
      <c r="Q153" s="127">
        <v>4</v>
      </c>
      <c r="R153" s="126"/>
      <c r="S153" s="128"/>
    </row>
    <row r="154" spans="12:19" x14ac:dyDescent="0.25">
      <c r="L154" s="129" t="s">
        <v>157</v>
      </c>
      <c r="M154" s="123">
        <v>4</v>
      </c>
      <c r="N154" s="122" t="s">
        <v>158</v>
      </c>
      <c r="O154" s="124">
        <v>2</v>
      </c>
      <c r="P154" s="122" t="s">
        <v>174</v>
      </c>
      <c r="Q154" s="124">
        <v>2</v>
      </c>
      <c r="R154" s="122"/>
      <c r="S154" s="130"/>
    </row>
    <row r="155" spans="12:19" ht="15.75" thickBot="1" x14ac:dyDescent="0.3">
      <c r="L155" s="131"/>
      <c r="M155" s="132"/>
      <c r="N155" s="133" t="s">
        <v>159</v>
      </c>
      <c r="O155" s="134">
        <v>0</v>
      </c>
      <c r="P155" s="133" t="s">
        <v>53</v>
      </c>
      <c r="Q155" s="134">
        <v>0</v>
      </c>
      <c r="R155" s="133"/>
      <c r="S155" s="135"/>
    </row>
    <row r="156" spans="12:19" x14ac:dyDescent="0.25">
      <c r="L156" s="125"/>
      <c r="M156" s="126"/>
      <c r="N156" s="126" t="s">
        <v>156</v>
      </c>
      <c r="O156" s="127">
        <v>4</v>
      </c>
      <c r="P156" s="126" t="s">
        <v>58</v>
      </c>
      <c r="Q156" s="127">
        <v>4</v>
      </c>
      <c r="R156" s="126"/>
      <c r="S156" s="128"/>
    </row>
    <row r="157" spans="12:19" x14ac:dyDescent="0.25">
      <c r="L157" s="129" t="s">
        <v>160</v>
      </c>
      <c r="M157" s="123">
        <v>2</v>
      </c>
      <c r="N157" s="122" t="s">
        <v>158</v>
      </c>
      <c r="O157" s="124">
        <v>2</v>
      </c>
      <c r="P157" s="122" t="s">
        <v>174</v>
      </c>
      <c r="Q157" s="124">
        <v>2</v>
      </c>
      <c r="R157" s="122"/>
      <c r="S157" s="130"/>
    </row>
    <row r="158" spans="12:19" ht="15.75" thickBot="1" x14ac:dyDescent="0.3">
      <c r="L158" s="131"/>
      <c r="M158" s="132"/>
      <c r="N158" s="133" t="s">
        <v>159</v>
      </c>
      <c r="O158" s="134">
        <v>0</v>
      </c>
      <c r="P158" s="133" t="s">
        <v>53</v>
      </c>
      <c r="Q158" s="134">
        <v>0</v>
      </c>
      <c r="R158" s="133"/>
      <c r="S158" s="135"/>
    </row>
    <row r="159" spans="12:19" x14ac:dyDescent="0.25">
      <c r="L159" s="125"/>
      <c r="M159" s="126"/>
      <c r="N159" s="126" t="s">
        <v>156</v>
      </c>
      <c r="O159" s="127">
        <v>4</v>
      </c>
      <c r="P159" s="126" t="s">
        <v>58</v>
      </c>
      <c r="Q159" s="127">
        <v>4</v>
      </c>
      <c r="R159" s="126"/>
      <c r="S159" s="128"/>
    </row>
    <row r="160" spans="12:19" x14ac:dyDescent="0.25">
      <c r="L160" s="129" t="s">
        <v>161</v>
      </c>
      <c r="M160" s="123">
        <v>0</v>
      </c>
      <c r="N160" s="122" t="s">
        <v>158</v>
      </c>
      <c r="O160" s="124">
        <v>2</v>
      </c>
      <c r="P160" s="122" t="s">
        <v>174</v>
      </c>
      <c r="Q160" s="124">
        <v>2</v>
      </c>
      <c r="R160" s="122"/>
      <c r="S160" s="130"/>
    </row>
    <row r="161" spans="12:19" ht="15.75" thickBot="1" x14ac:dyDescent="0.3">
      <c r="L161" s="131"/>
      <c r="M161" s="132"/>
      <c r="N161" s="133" t="s">
        <v>159</v>
      </c>
      <c r="O161" s="134">
        <v>0</v>
      </c>
      <c r="P161" s="133" t="s">
        <v>53</v>
      </c>
      <c r="Q161" s="134">
        <v>0</v>
      </c>
      <c r="R161" s="133"/>
      <c r="S161" s="135"/>
    </row>
    <row r="162" spans="12:19" x14ac:dyDescent="0.25">
      <c r="L162" s="125"/>
      <c r="M162" s="126"/>
      <c r="N162" s="126" t="s">
        <v>162</v>
      </c>
      <c r="O162" s="127">
        <v>4</v>
      </c>
      <c r="P162" s="126" t="s">
        <v>58</v>
      </c>
      <c r="Q162" s="127">
        <v>4</v>
      </c>
      <c r="R162" s="126"/>
      <c r="S162" s="128"/>
    </row>
    <row r="163" spans="12:19" x14ac:dyDescent="0.25">
      <c r="L163" s="129" t="s">
        <v>163</v>
      </c>
      <c r="M163" s="123">
        <v>4</v>
      </c>
      <c r="N163" s="122" t="s">
        <v>164</v>
      </c>
      <c r="O163" s="124">
        <v>2</v>
      </c>
      <c r="P163" s="122" t="s">
        <v>174</v>
      </c>
      <c r="Q163" s="124">
        <v>2</v>
      </c>
      <c r="R163" s="122"/>
      <c r="S163" s="130"/>
    </row>
    <row r="164" spans="12:19" ht="15.75" thickBot="1" x14ac:dyDescent="0.3">
      <c r="L164" s="131"/>
      <c r="M164" s="132"/>
      <c r="N164" s="133" t="s">
        <v>165</v>
      </c>
      <c r="O164" s="134">
        <v>0</v>
      </c>
      <c r="P164" s="133" t="s">
        <v>53</v>
      </c>
      <c r="Q164" s="134">
        <v>0</v>
      </c>
      <c r="R164" s="133"/>
      <c r="S164" s="135"/>
    </row>
    <row r="165" spans="12:19" x14ac:dyDescent="0.25">
      <c r="L165" s="125"/>
      <c r="M165" s="126"/>
      <c r="N165" s="126" t="s">
        <v>162</v>
      </c>
      <c r="O165" s="127">
        <v>4</v>
      </c>
      <c r="P165" s="126" t="s">
        <v>58</v>
      </c>
      <c r="Q165" s="127">
        <v>4</v>
      </c>
      <c r="R165" s="126"/>
      <c r="S165" s="128"/>
    </row>
    <row r="166" spans="12:19" x14ac:dyDescent="0.25">
      <c r="L166" s="129" t="s">
        <v>166</v>
      </c>
      <c r="M166" s="123">
        <v>2</v>
      </c>
      <c r="N166" s="122" t="s">
        <v>164</v>
      </c>
      <c r="O166" s="124">
        <v>2</v>
      </c>
      <c r="P166" s="122" t="s">
        <v>174</v>
      </c>
      <c r="Q166" s="124">
        <v>2</v>
      </c>
      <c r="R166" s="122"/>
      <c r="S166" s="130"/>
    </row>
    <row r="167" spans="12:19" ht="15.75" thickBot="1" x14ac:dyDescent="0.3">
      <c r="L167" s="131"/>
      <c r="M167" s="132"/>
      <c r="N167" s="133" t="s">
        <v>165</v>
      </c>
      <c r="O167" s="134">
        <v>0</v>
      </c>
      <c r="P167" s="133" t="s">
        <v>53</v>
      </c>
      <c r="Q167" s="134">
        <v>0</v>
      </c>
      <c r="R167" s="133"/>
      <c r="S167" s="135"/>
    </row>
    <row r="168" spans="12:19" x14ac:dyDescent="0.25">
      <c r="L168" s="125"/>
      <c r="M168" s="126"/>
      <c r="N168" s="126" t="s">
        <v>162</v>
      </c>
      <c r="O168" s="127">
        <v>4</v>
      </c>
      <c r="P168" s="126" t="s">
        <v>58</v>
      </c>
      <c r="Q168" s="127">
        <v>4</v>
      </c>
      <c r="R168" s="126"/>
      <c r="S168" s="128"/>
    </row>
    <row r="169" spans="12:19" x14ac:dyDescent="0.25">
      <c r="L169" s="129" t="s">
        <v>167</v>
      </c>
      <c r="M169" s="123">
        <v>0</v>
      </c>
      <c r="N169" s="122" t="s">
        <v>164</v>
      </c>
      <c r="O169" s="124">
        <v>2</v>
      </c>
      <c r="P169" s="122" t="s">
        <v>174</v>
      </c>
      <c r="Q169" s="124">
        <v>2</v>
      </c>
      <c r="R169" s="122"/>
      <c r="S169" s="130"/>
    </row>
    <row r="170" spans="12:19" ht="15.75" thickBot="1" x14ac:dyDescent="0.3">
      <c r="L170" s="131"/>
      <c r="M170" s="132"/>
      <c r="N170" s="133" t="s">
        <v>165</v>
      </c>
      <c r="O170" s="134">
        <v>0</v>
      </c>
      <c r="P170" s="133" t="s">
        <v>53</v>
      </c>
      <c r="Q170" s="134">
        <v>0</v>
      </c>
      <c r="R170" s="133"/>
      <c r="S170" s="135"/>
    </row>
    <row r="171" spans="12:19" x14ac:dyDescent="0.25">
      <c r="L171" s="125"/>
      <c r="M171" s="126"/>
      <c r="N171" s="126" t="s">
        <v>168</v>
      </c>
      <c r="O171" s="127">
        <v>4</v>
      </c>
      <c r="P171" s="126" t="s">
        <v>58</v>
      </c>
      <c r="Q171" s="127">
        <v>4</v>
      </c>
      <c r="R171" s="126"/>
      <c r="S171" s="128"/>
    </row>
    <row r="172" spans="12:19" x14ac:dyDescent="0.25">
      <c r="L172" s="129" t="s">
        <v>169</v>
      </c>
      <c r="M172" s="123">
        <v>4</v>
      </c>
      <c r="N172" s="122" t="s">
        <v>170</v>
      </c>
      <c r="O172" s="124">
        <v>2</v>
      </c>
      <c r="P172" s="122" t="s">
        <v>174</v>
      </c>
      <c r="Q172" s="124">
        <v>2</v>
      </c>
      <c r="R172" s="122"/>
      <c r="S172" s="130"/>
    </row>
    <row r="173" spans="12:19" ht="15.75" thickBot="1" x14ac:dyDescent="0.3">
      <c r="L173" s="131"/>
      <c r="M173" s="132"/>
      <c r="N173" s="133" t="s">
        <v>171</v>
      </c>
      <c r="O173" s="134">
        <v>0</v>
      </c>
      <c r="P173" s="133" t="s">
        <v>53</v>
      </c>
      <c r="Q173" s="134">
        <v>0</v>
      </c>
      <c r="R173" s="133"/>
      <c r="S173" s="135"/>
    </row>
    <row r="174" spans="12:19" x14ac:dyDescent="0.25">
      <c r="L174" s="125"/>
      <c r="M174" s="126"/>
      <c r="N174" s="126" t="s">
        <v>168</v>
      </c>
      <c r="O174" s="127">
        <v>4</v>
      </c>
      <c r="P174" s="126" t="s">
        <v>58</v>
      </c>
      <c r="Q174" s="127">
        <v>4</v>
      </c>
      <c r="R174" s="126"/>
      <c r="S174" s="128"/>
    </row>
    <row r="175" spans="12:19" x14ac:dyDescent="0.25">
      <c r="L175" s="129" t="s">
        <v>172</v>
      </c>
      <c r="M175" s="123">
        <v>2</v>
      </c>
      <c r="N175" s="122" t="s">
        <v>170</v>
      </c>
      <c r="O175" s="124">
        <v>2</v>
      </c>
      <c r="P175" s="122" t="s">
        <v>174</v>
      </c>
      <c r="Q175" s="124">
        <v>2</v>
      </c>
      <c r="R175" s="122"/>
      <c r="S175" s="130"/>
    </row>
    <row r="176" spans="12:19" ht="15.75" thickBot="1" x14ac:dyDescent="0.3">
      <c r="L176" s="131"/>
      <c r="M176" s="132"/>
      <c r="N176" s="133" t="s">
        <v>171</v>
      </c>
      <c r="O176" s="134">
        <v>0</v>
      </c>
      <c r="P176" s="133" t="s">
        <v>53</v>
      </c>
      <c r="Q176" s="134">
        <v>0</v>
      </c>
      <c r="R176" s="133"/>
      <c r="S176" s="135"/>
    </row>
    <row r="177" spans="12:19" x14ac:dyDescent="0.25">
      <c r="L177" s="125"/>
      <c r="M177" s="126"/>
      <c r="N177" s="126" t="s">
        <v>168</v>
      </c>
      <c r="O177" s="127">
        <v>4</v>
      </c>
      <c r="P177" s="126" t="s">
        <v>58</v>
      </c>
      <c r="Q177" s="127">
        <v>4</v>
      </c>
      <c r="R177" s="126"/>
      <c r="S177" s="128"/>
    </row>
    <row r="178" spans="12:19" x14ac:dyDescent="0.25">
      <c r="L178" s="129" t="s">
        <v>172</v>
      </c>
      <c r="M178" s="123">
        <v>0</v>
      </c>
      <c r="N178" s="122" t="s">
        <v>170</v>
      </c>
      <c r="O178" s="124">
        <v>2</v>
      </c>
      <c r="P178" s="122" t="s">
        <v>174</v>
      </c>
      <c r="Q178" s="124">
        <v>2</v>
      </c>
      <c r="R178" s="122"/>
      <c r="S178" s="130"/>
    </row>
    <row r="179" spans="12:19" ht="15.75" thickBot="1" x14ac:dyDescent="0.3">
      <c r="L179" s="131"/>
      <c r="M179" s="132"/>
      <c r="N179" s="133" t="s">
        <v>171</v>
      </c>
      <c r="O179" s="134">
        <v>0</v>
      </c>
      <c r="P179" s="133" t="s">
        <v>53</v>
      </c>
      <c r="Q179" s="134">
        <v>0</v>
      </c>
      <c r="R179" s="133"/>
      <c r="S179" s="135"/>
    </row>
  </sheetData>
  <sheetProtection sheet="1" objects="1" scenarios="1" selectLockedCells="1" selectUnlockedCells="1"/>
  <mergeCells count="42">
    <mergeCell ref="L2:S3"/>
    <mergeCell ref="L62:S63"/>
    <mergeCell ref="L123:S124"/>
    <mergeCell ref="G33:G35"/>
    <mergeCell ref="F30:F32"/>
    <mergeCell ref="G11:G14"/>
    <mergeCell ref="G15:G17"/>
    <mergeCell ref="G18:G20"/>
    <mergeCell ref="G21:G23"/>
    <mergeCell ref="G27:G29"/>
    <mergeCell ref="G30:G32"/>
    <mergeCell ref="F11:F14"/>
    <mergeCell ref="F15:F17"/>
    <mergeCell ref="F18:F20"/>
    <mergeCell ref="F21:F23"/>
    <mergeCell ref="F27:F29"/>
    <mergeCell ref="C2:D2"/>
    <mergeCell ref="C3:D3"/>
    <mergeCell ref="C4:D4"/>
    <mergeCell ref="C5:D5"/>
    <mergeCell ref="C6:D6"/>
    <mergeCell ref="G9:G10"/>
    <mergeCell ref="B27:B32"/>
    <mergeCell ref="C27:C29"/>
    <mergeCell ref="C30:C32"/>
    <mergeCell ref="C24:C26"/>
    <mergeCell ref="F24:F26"/>
    <mergeCell ref="G24:G26"/>
    <mergeCell ref="B15:B26"/>
    <mergeCell ref="C9:E9"/>
    <mergeCell ref="C11:C14"/>
    <mergeCell ref="C15:C17"/>
    <mergeCell ref="C18:C20"/>
    <mergeCell ref="C21:C23"/>
    <mergeCell ref="B11:B14"/>
    <mergeCell ref="A11:A32"/>
    <mergeCell ref="A9:B10"/>
    <mergeCell ref="B33:B35"/>
    <mergeCell ref="A33:A35"/>
    <mergeCell ref="F9:F10"/>
    <mergeCell ref="C33:C35"/>
    <mergeCell ref="F33:F35"/>
  </mergeCells>
  <conditionalFormatting sqref="E7">
    <cfRule type="cellIs" dxfId="4" priority="1" operator="equal">
      <formula>100</formula>
    </cfRule>
    <cfRule type="cellIs" dxfId="3" priority="2" operator="lessThan">
      <formula>100</formula>
    </cfRule>
    <cfRule type="cellIs" dxfId="2" priority="4" operator="lessThan">
      <formula>100</formula>
    </cfRule>
    <cfRule type="cellIs" dxfId="1" priority="6" operator="greaterThan">
      <formula>100</formula>
    </cfRule>
  </conditionalFormatting>
  <conditionalFormatting sqref="I5">
    <cfRule type="cellIs" dxfId="0" priority="3" operator="equal">
      <formula>100</formula>
    </cfRule>
  </conditionalFormatting>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BwMatrix</vt:lpstr>
      <vt:lpstr>Gewichtung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dc:creator>
  <cp:lastModifiedBy>Boysen Mathias</cp:lastModifiedBy>
  <dcterms:created xsi:type="dcterms:W3CDTF">2012-05-25T05:44:16Z</dcterms:created>
  <dcterms:modified xsi:type="dcterms:W3CDTF">2015-10-08T06:38:32Z</dcterms:modified>
</cp:coreProperties>
</file>